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1.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png" ContentType="image/png"/>
  <Override PartName="/xl/sharedStrings.xml" ContentType="application/vnd.openxmlformats-officedocument.spreadsheetml.sharedStrings+xml"/>
  <Override PartName="/xl/drawings/vmlDrawing1.vml" ContentType="application/vnd.openxmlformats-officedocument.vmlDrawing"/>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_rels/drawing1.xml.rels" ContentType="application/vnd.openxmlformats-package.relationships+xml"/>
  <Override PartName="/xl/comments4.xml" ContentType="application/vnd.openxmlformats-officedocument.spreadsheetml.comment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nfo" sheetId="1" state="visible" r:id="rId2"/>
    <sheet name="JPP-VL" sheetId="2" state="visible" r:id="rId3"/>
    <sheet name="Autres UGB" sheetId="3" state="visible" r:id="rId4"/>
    <sheet name="JJP-global-projet" sheetId="4" state="hidden" r:id="rId5"/>
    <sheet name="JPP-Global" sheetId="5" state="visible" r:id="rId6"/>
    <sheet name="com" sheetId="6" state="hidden" r:id="rId7"/>
  </sheets>
  <definedNames>
    <definedName function="false" hidden="false" localSheetId="2" name="_xlnm.Print_Area" vbProcedure="false">'Autres UGB'!$B$1:$H$32</definedName>
    <definedName function="false" hidden="false" localSheetId="0" name="_xlnm.Print_Area" vbProcedure="false">Info!$A$1:$D$27</definedName>
    <definedName function="false" hidden="false" localSheetId="3" name="_xlnm.Print_Area" vbProcedure="false">'JJP-global-projet'!$B$3:$K$60</definedName>
    <definedName function="false" hidden="false" localSheetId="4" name="_xlnm.Print_Area" vbProcedure="false">'JPP-Global'!$B$3:$K$70</definedName>
    <definedName function="false" hidden="false" localSheetId="1" name="_xlnm.Print_Area" vbProcedure="false">'JPP-VL'!$B$1:$R$62</definedName>
  </definedNames>
  <calcPr iterateCount="100" refMode="A1" iterate="false" iterateDelta="0.0001"/>
  <extLst>
    <ext xmlns:loext="http://schemas.libreoffice.org/" uri="{7626C862-2A13-11E5-B345-FEFF819CDC9F}">
      <loext:extCalcPr stringRefSyntax="ExcelA1"/>
    </ext>
  </extLst>
</workbook>
</file>

<file path=xl/comments4.xml><?xml version="1.0" encoding="utf-8"?>
<comments xmlns="http://schemas.openxmlformats.org/spreadsheetml/2006/main" xmlns:xdr="http://schemas.openxmlformats.org/drawingml/2006/spreadsheetDrawing">
  <authors>
    <author>PH</author>
  </authors>
  <commentList>
    <comment ref="C48" authorId="0">
      <text>
        <r>
          <rPr>
            <sz val="9"/>
            <color rgb="FF000000"/>
            <rFont val="Tahoma"/>
            <family val="2"/>
            <charset val="1"/>
          </rPr>
          <t xml:space="preserve">voir 10
</t>
        </r>
      </text>
    </comment>
    <comment ref="E45" authorId="0">
      <text>
        <r>
          <rPr>
            <sz val="9"/>
            <color rgb="FF000000"/>
            <rFont val="Tahoma"/>
            <family val="2"/>
            <charset val="1"/>
          </rPr>
          <t xml:space="preserve">voir (4)
</t>
        </r>
      </text>
    </comment>
    <comment ref="H33" authorId="0">
      <text>
        <r>
          <rPr>
            <sz val="9"/>
            <color rgb="FF000000"/>
            <rFont val="Tahoma"/>
            <family val="2"/>
            <charset val="1"/>
          </rPr>
          <t xml:space="preserve">voir (2)
</t>
        </r>
      </text>
    </comment>
    <comment ref="H34" authorId="0">
      <text>
        <r>
          <rPr>
            <sz val="9"/>
            <color rgb="FF000000"/>
            <rFont val="Tahoma"/>
            <family val="2"/>
            <charset val="1"/>
          </rPr>
          <t xml:space="preserve">(3)
</t>
        </r>
      </text>
    </comment>
    <comment ref="M19" authorId="0">
      <text>
        <r>
          <rPr>
            <sz val="9"/>
            <color rgb="FF000000"/>
            <rFont val="Tahoma"/>
            <family val="2"/>
            <charset val="1"/>
          </rPr>
          <t xml:space="preserve">voir (1)
</t>
        </r>
      </text>
    </comment>
  </commentList>
</comments>
</file>

<file path=xl/sharedStrings.xml><?xml version="1.0" encoding="utf-8"?>
<sst xmlns="http://schemas.openxmlformats.org/spreadsheetml/2006/main" count="1971" uniqueCount="1641">
  <si>
    <t xml:space="preserve">CHAMBRES d'AGRICULTURE DE BRETAGNE </t>
  </si>
  <si>
    <t xml:space="preserve">Outil de calcul des indicateurs de pression de pâturage</t>
  </si>
  <si>
    <t xml:space="preserve">et de vérification du respect des plafonds et seuils critiques</t>
  </si>
  <si>
    <t xml:space="preserve">JPP-2023-Vzsce</t>
  </si>
  <si>
    <t xml:space="preserve">&gt;</t>
  </si>
  <si>
    <t xml:space="preserve">Feuille JPP-VL</t>
  </si>
  <si>
    <t xml:space="preserve">Elle est ciblée sur la conduite du pâturage des vaches laitières sur les parcelles de pâturage auxquelles elles ont accès</t>
  </si>
  <si>
    <t xml:space="preserve">Elle peut aussi servir à simuler des évolutions de pratiques et établir le plan d'action correctif </t>
  </si>
  <si>
    <t xml:space="preserve">Feuille Autres UGB</t>
  </si>
  <si>
    <t xml:space="preserve">Feuille de calcul des UGB.JPP pour les animaux herbivores non VL</t>
  </si>
  <si>
    <t xml:space="preserve">Feuille JPP-Global</t>
  </si>
  <si>
    <t xml:space="preserve">Elle intègre l'ensemble des herbivores et concerne la globalité de l'exploitation. </t>
  </si>
  <si>
    <t xml:space="preserve">Elle permet de montrer la cohérence du système fourrager (et des rendements) au travers du bilan fourrager global</t>
  </si>
  <si>
    <t xml:space="preserve">ainsi que l'absence de surpâturage par les animaux autres que les vaches laitières</t>
  </si>
  <si>
    <t xml:space="preserve">Contact CRAB</t>
  </si>
  <si>
    <t xml:space="preserve">Arnaud Montigny</t>
  </si>
  <si>
    <t xml:space="preserve">Service Environnement</t>
  </si>
  <si>
    <t xml:space="preserve">arnaud.montigny@bretagne.chambagri.fr</t>
  </si>
  <si>
    <t xml:space="preserve">version - V11 :  dans JPP-VL, cellules D21 et D33 non protégées</t>
  </si>
  <si>
    <t xml:space="preserve">Elevage laitier de</t>
  </si>
  <si>
    <t xml:space="preserve">Détail de la conduite du troupeau de vaches laitières</t>
  </si>
  <si>
    <t xml:space="preserve">Renseigner les informations dans les cellules présentant cette couleur</t>
  </si>
  <si>
    <t xml:space="preserve">Calcul des rejets en azote</t>
  </si>
  <si>
    <t xml:space="preserve">Précisions</t>
  </si>
  <si>
    <t xml:space="preserve">départ.</t>
  </si>
  <si>
    <t xml:space="preserve">Commune</t>
  </si>
  <si>
    <t xml:space="preserve">Analyse de la gestion du pâturage des VL</t>
  </si>
  <si>
    <t xml:space="preserve">(1) Effectif de vaches en production (traites + taries) / [saisie par "Sous-troupeau"]</t>
  </si>
  <si>
    <t xml:space="preserve">Dans le cadre du plan de fumure, prendre l'effectif moyen annuel sur la campagne (du 01/09 au 31/08)</t>
  </si>
  <si>
    <t xml:space="preserve">Effectif de vaches laitières</t>
  </si>
  <si>
    <t xml:space="preserve">Total</t>
  </si>
  <si>
    <t xml:space="preserve">VL</t>
  </si>
  <si>
    <t xml:space="preserve">Dans le cadre d'un dossier "installation classée", prendre l'effectif maximal (ou l' effectif moyen annuel maxi)</t>
  </si>
  <si>
    <t xml:space="preserve">                                         Sous-troupeaux            ST1</t>
  </si>
  <si>
    <t xml:space="preserve">ST2</t>
  </si>
  <si>
    <t xml:space="preserve">ST3</t>
  </si>
  <si>
    <t xml:space="preserve">(2) différencier des sous-troupeaux si cela est pertinent et permet de mieux décrire des conduites différenciées</t>
  </si>
  <si>
    <t xml:space="preserve">ST3 : nombre mini de VL en bâtiment à toutes périodes</t>
  </si>
  <si>
    <t xml:space="preserve">par exemple ST2 peut être des vaches taries logées sur un site annexe, avec des surfaces de pâturage associées</t>
  </si>
  <si>
    <t xml:space="preserve">ST3 : animaux restant au bâtiment en période de pâturage des autres sous-troupeaux</t>
  </si>
  <si>
    <t xml:space="preserve">Temps passé en extérieur (pâturage)</t>
  </si>
  <si>
    <t xml:space="preserve">mois par an et par VL en moyenne</t>
  </si>
  <si>
    <t xml:space="preserve">Sous-troupeau 1</t>
  </si>
  <si>
    <t xml:space="preserve">jours par mois pour les différentes conduites</t>
  </si>
  <si>
    <t xml:space="preserve">Heures / j en extérieur</t>
  </si>
  <si>
    <t xml:space="preserve">Janv</t>
  </si>
  <si>
    <t xml:space="preserve">Févr</t>
  </si>
  <si>
    <t xml:space="preserve">Mars</t>
  </si>
  <si>
    <t xml:space="preserve">Avr</t>
  </si>
  <si>
    <t xml:space="preserve">Mai</t>
  </si>
  <si>
    <t xml:space="preserve">Juin</t>
  </si>
  <si>
    <t xml:space="preserve">Juil</t>
  </si>
  <si>
    <t xml:space="preserve">Août</t>
  </si>
  <si>
    <t xml:space="preserve">Sept</t>
  </si>
  <si>
    <t xml:space="preserve">Oct</t>
  </si>
  <si>
    <t xml:space="preserve">Nov</t>
  </si>
  <si>
    <t xml:space="preserve">Déc</t>
  </si>
  <si>
    <t xml:space="preserve">(3) temps passé au pâturage.  Horaires types (modifiables)</t>
  </si>
  <si>
    <t xml:space="preserve">Nota : ces durées pourront être modulées dans les situtations où elles sont nettement différentes, suite à des conduites particulières (robot, temps de traite prolongé…) qu'il faudra pouvoir justifier</t>
  </si>
  <si>
    <t xml:space="preserve">Jours</t>
  </si>
  <si>
    <t xml:space="preserve">mois</t>
  </si>
  <si>
    <t xml:space="preserve">100% bâtiment</t>
  </si>
  <si>
    <t xml:space="preserve">4 h = pâturage limité en période de transition (ex. 11h-15h ou 13h-17h)</t>
  </si>
  <si>
    <t xml:space="preserve">Ctrl</t>
  </si>
  <si>
    <t xml:space="preserve">Pâturage 1/2 journée</t>
  </si>
  <si>
    <t xml:space="preserve">8 h = pâturage en journée ( ex. 9h à 17h )</t>
  </si>
  <si>
    <t xml:space="preserve">Pâturage en journée</t>
  </si>
  <si>
    <t xml:space="preserve">12 h = pâturage en journée ( ex. 7h à 19h ) ou de nuit (20h à 8h)</t>
  </si>
  <si>
    <t xml:space="preserve">Pâturage jour ou nuit</t>
  </si>
  <si>
    <t xml:space="preserve">20 h = animaux à l'extérieur jour et nuit - 4 h de temps de traite</t>
  </si>
  <si>
    <t xml:space="preserve">Pâturage jour et nuit</t>
  </si>
  <si>
    <t xml:space="preserve">24 h = animaux à l'extérieur jour et nuit </t>
  </si>
  <si>
    <t xml:space="preserve">Total jours équivalents</t>
  </si>
  <si>
    <t xml:space="preserve">Le calcul du temps cumulé passé en extérieur décompte le temps de traite </t>
  </si>
  <si>
    <t xml:space="preserve">Mois équivalents</t>
  </si>
  <si>
    <t xml:space="preserve">notamment dans le cas où les vaches sont jour et nuit en extérieur.</t>
  </si>
  <si>
    <t xml:space="preserve">Sous-troupeau 2</t>
  </si>
  <si>
    <t xml:space="preserve">(4) valorisé = lait vendable utilisé pour la transformation et pour une production de veaux de boucherie</t>
  </si>
  <si>
    <t xml:space="preserve">(5) Le coefficient de 0.92 inclut le facteur de conversion de litre en kg et un % de lait produit mais non valorisable</t>
  </si>
  <si>
    <t xml:space="preserve">Production laitière par vache</t>
  </si>
  <si>
    <t xml:space="preserve">Azote contenu dans les déjections et UGB</t>
  </si>
  <si>
    <t xml:space="preserve">Rappel des références de rejet en azote de vaches laitières</t>
  </si>
  <si>
    <t xml:space="preserve">Lait</t>
  </si>
  <si>
    <t xml:space="preserve">lait vendu</t>
  </si>
  <si>
    <t xml:space="preserve">litres/an</t>
  </si>
  <si>
    <t xml:space="preserve">en kg N par an</t>
  </si>
  <si>
    <t xml:space="preserve">par VL</t>
  </si>
  <si>
    <t xml:space="preserve">Troupeau</t>
  </si>
  <si>
    <t xml:space="preserve">(arrêtés ministériels du 19/12/2011 modifié le 30/01/2023 - programme d'action "directive nitrate")</t>
  </si>
  <si>
    <t xml:space="preserve">Le rejet en azote est fonction du niveau moyen de production laitière des vaches et du temps passé par les animaux au pâturage.</t>
  </si>
  <si>
    <t xml:space="preserve">Mois</t>
  </si>
  <si>
    <t xml:space="preserve">autre lait valorisé</t>
  </si>
  <si>
    <t xml:space="preserve">Azote total</t>
  </si>
  <si>
    <t xml:space="preserve">Lait produit par vache</t>
  </si>
  <si>
    <t xml:space="preserve">Lait valorisé </t>
  </si>
  <si>
    <t xml:space="preserve">Temps passé hors bâtiment</t>
  </si>
  <si>
    <t xml:space="preserve">lait</t>
  </si>
  <si>
    <t xml:space="preserve">Total lait valorisé</t>
  </si>
  <si>
    <t xml:space="preserve">Maîtrisable </t>
  </si>
  <si>
    <t xml:space="preserve">à épandre</t>
  </si>
  <si>
    <t xml:space="preserve">en kg par VL par an</t>
  </si>
  <si>
    <t xml:space="preserve">litre/VL/an</t>
  </si>
  <si>
    <t xml:space="preserve">&lt; 4 mois</t>
  </si>
  <si>
    <t xml:space="preserve">4 à 7</t>
  </si>
  <si>
    <t xml:space="preserve">&gt; 7 mois</t>
  </si>
  <si>
    <t xml:space="preserve">&lt;4500</t>
  </si>
  <si>
    <t xml:space="preserve">&lt;6000</t>
  </si>
  <si>
    <t xml:space="preserve">-</t>
  </si>
  <si>
    <t xml:space="preserve">&gt;8000</t>
  </si>
  <si>
    <t xml:space="preserve">Lait produit (valorisé/.92)</t>
  </si>
  <si>
    <t xml:space="preserve">kg/an</t>
  </si>
  <si>
    <t xml:space="preserve">Non maîtrisable</t>
  </si>
  <si>
    <t xml:space="preserve">au pâturage</t>
  </si>
  <si>
    <t xml:space="preserve">&lt; 4500 kg et poids vifs VL &lt; 500 kg</t>
  </si>
  <si>
    <t xml:space="preserve">&lt; 4140</t>
  </si>
  <si>
    <t xml:space="preserve">&lt;4</t>
  </si>
  <si>
    <t xml:space="preserve">A</t>
  </si>
  <si>
    <t xml:space="preserve">Lait par vache</t>
  </si>
  <si>
    <t xml:space="preserve">moins de 6000 kg</t>
  </si>
  <si>
    <t xml:space="preserve">&lt; 5520</t>
  </si>
  <si>
    <t xml:space="preserve">4-7</t>
  </si>
  <si>
    <t xml:space="preserve">B</t>
  </si>
  <si>
    <t xml:space="preserve">UGB</t>
  </si>
  <si>
    <t xml:space="preserve">de 6000 à 8000 kg</t>
  </si>
  <si>
    <t xml:space="preserve">intermédiaire</t>
  </si>
  <si>
    <t xml:space="preserve">&gt;7</t>
  </si>
  <si>
    <t xml:space="preserve">C</t>
  </si>
  <si>
    <t xml:space="preserve">plus de 8000 kg</t>
  </si>
  <si>
    <t xml:space="preserve">&gt; 7360</t>
  </si>
  <si>
    <t xml:space="preserve">Surfaces pâturées par les vaches laitières</t>
  </si>
  <si>
    <t xml:space="preserve">Rendement herbe</t>
  </si>
  <si>
    <t xml:space="preserve">Jours de présence au pâturage</t>
  </si>
  <si>
    <t xml:space="preserve">en kg d'azote par vache par an</t>
  </si>
  <si>
    <t xml:space="preserve">en ha</t>
  </si>
  <si>
    <t xml:space="preserve">ST1</t>
  </si>
  <si>
    <t xml:space="preserve">+ST2</t>
  </si>
  <si>
    <t xml:space="preserve">pâturée en tMS/ha</t>
  </si>
  <si>
    <t xml:space="preserve">en UGB.JPP</t>
  </si>
  <si>
    <t xml:space="preserve">(6) Azote maîtrisable = azote dans dejections émises au bâtiment, pertes bâtiment et stockage (25%) déduites</t>
  </si>
  <si>
    <t xml:space="preserve">Surface accessible</t>
  </si>
  <si>
    <t xml:space="preserve">ST2 </t>
  </si>
  <si>
    <t xml:space="preserve">(7) surfaces accessibles aux VL, mais pouvant être pour partie en culture ; Facultatif</t>
  </si>
  <si>
    <t xml:space="preserve">Prairies pâturées</t>
  </si>
  <si>
    <t xml:space="preserve">(8) les surfaces de dérobées sont traduites en équivalent ha de prairie </t>
  </si>
  <si>
    <t xml:space="preserve">Autres cultures pâturées</t>
  </si>
  <si>
    <t xml:space="preserve">Base équivalence dérobée : 1 ha =</t>
  </si>
  <si>
    <t xml:space="preserve">ha</t>
  </si>
  <si>
    <t xml:space="preserve">Dérobées pâturées 1</t>
  </si>
  <si>
    <t xml:space="preserve">nota :  vérifier que le calendrier de pâturage est cohérent avec la valorisation des dérobées (en automne ou en fin d'hiver)</t>
  </si>
  <si>
    <t xml:space="preserve">Dérobées pâturées 2</t>
  </si>
  <si>
    <t xml:space="preserve">Total (en ha équiv. Prairie)</t>
  </si>
  <si>
    <t xml:space="preserve">t de MS</t>
  </si>
  <si>
    <t xml:space="preserve">1 JPP = 24 h au pâturage</t>
  </si>
  <si>
    <t xml:space="preserve">1 UGB.JPP = 1 UGB au pâturage 24h</t>
  </si>
  <si>
    <t xml:space="preserve">(9) ne compter que les surfaces supplémentaires (/ ST1) utilisées par le sous-troupeau ST2</t>
  </si>
  <si>
    <t xml:space="preserve">Pression de pâturage</t>
  </si>
  <si>
    <t xml:space="preserve">Vaches laitières</t>
  </si>
  <si>
    <t xml:space="preserve">Seuil critique</t>
  </si>
  <si>
    <t xml:space="preserve">Herbe pâturée par JPP par UGB</t>
  </si>
  <si>
    <t xml:space="preserve">en UGB.JPP/ha</t>
  </si>
  <si>
    <t xml:space="preserve">Résultat</t>
  </si>
  <si>
    <t xml:space="preserve">à ne pas dépasser</t>
  </si>
  <si>
    <t xml:space="preserve">en kg de MS par UGB/JPP</t>
  </si>
  <si>
    <t xml:space="preserve">(11) Second critère : la consommation d'herbe doit dépasser 12 kg de MS par UGB et par jour de présence au pâturage</t>
  </si>
  <si>
    <t xml:space="preserve">Sous troupeau ST1</t>
  </si>
  <si>
    <t xml:space="preserve">Si ce n'est pas le cas, le seuil critique est dépassé et  l'annotation "insuffisant" apparait, traduisant une situation</t>
  </si>
  <si>
    <t xml:space="preserve">Sous troupeau ST2</t>
  </si>
  <si>
    <r>
      <rPr>
        <sz val="11"/>
        <color rgb="FF000000"/>
        <rFont val="Calibri"/>
        <family val="2"/>
        <charset val="1"/>
      </rPr>
      <t xml:space="preserve">de "surpâturage" .</t>
    </r>
    <r>
      <rPr>
        <b val="true"/>
        <sz val="11"/>
        <color rgb="FF000000"/>
        <rFont val="Calibri"/>
        <family val="2"/>
        <charset val="1"/>
      </rPr>
      <t xml:space="preserve"> Pour respecter la règle, il est possible d'agir à 3 niveaux</t>
    </r>
    <r>
      <rPr>
        <sz val="11"/>
        <color rgb="FF000000"/>
        <rFont val="Calibri"/>
        <family val="2"/>
        <charset val="1"/>
      </rPr>
      <t xml:space="preserve"> :</t>
    </r>
  </si>
  <si>
    <t xml:space="preserve">Ensemble des VL</t>
  </si>
  <si>
    <t xml:space="preserve">Ensemble</t>
  </si>
  <si>
    <t xml:space="preserve">Niveau à dépasser</t>
  </si>
  <si>
    <t xml:space="preserve">kg MS/UGB.JPP</t>
  </si>
  <si>
    <t xml:space="preserve">&gt;&gt;&gt; réduction du temps de pâturage </t>
  </si>
  <si>
    <t xml:space="preserve">&gt;&gt; augmentation des surfaces pâturées (y compris des dérobées)</t>
  </si>
  <si>
    <t xml:space="preserve">&gt; augmentation des rendements (dans la limite du possible…)</t>
  </si>
  <si>
    <t xml:space="preserve">Chambres d'Agriculture de Bretagne</t>
  </si>
  <si>
    <t xml:space="preserve">Calculs annexes</t>
  </si>
  <si>
    <t xml:space="preserve">Contrôle cohérence : pas plus de </t>
  </si>
  <si>
    <t xml:space="preserve">Plafond technique</t>
  </si>
  <si>
    <t xml:space="preserve">Un résultat supérieur laisse à penser que l'herbe produite est sous valorisée et/ou que les rendements sont surestimés …</t>
  </si>
  <si>
    <t xml:space="preserve">Surface pâturée par VL</t>
  </si>
  <si>
    <t xml:space="preserve">en ares par VL</t>
  </si>
  <si>
    <t xml:space="preserve">rendement moyen par ha pâturé équivalent</t>
  </si>
  <si>
    <t xml:space="preserve">t de MS/ha</t>
  </si>
  <si>
    <t xml:space="preserve">Pression de pâturage sur prairies </t>
  </si>
  <si>
    <t xml:space="preserve">Azote non maîtrisable par ha de prairie pâturée</t>
  </si>
  <si>
    <t xml:space="preserve">Commentaires libres</t>
  </si>
  <si>
    <t xml:space="preserve">sans prise en compte des dérobées</t>
  </si>
  <si>
    <t xml:space="preserve">sur prairies (hors dérobées)</t>
  </si>
  <si>
    <t xml:space="preserve">kg N/ha</t>
  </si>
  <si>
    <t xml:space="preserve">en UGB_JPP/ha sur</t>
  </si>
  <si>
    <t xml:space="preserve">Prairies</t>
  </si>
  <si>
    <t xml:space="preserve">sur prairies + dérobées</t>
  </si>
  <si>
    <t xml:space="preserve">jours avec sortie au pâturage :</t>
  </si>
  <si>
    <t xml:space="preserve">/VL/an</t>
  </si>
  <si>
    <t xml:space="preserve">Elevage de</t>
  </si>
  <si>
    <t xml:space="preserve">Effectifs d'animaux</t>
  </si>
  <si>
    <t xml:space="preserve">Calcul UGB.JPP</t>
  </si>
  <si>
    <t xml:space="preserve">Effectifs</t>
  </si>
  <si>
    <t xml:space="preserve">mois au</t>
  </si>
  <si>
    <t xml:space="preserve">Bovins</t>
  </si>
  <si>
    <t xml:space="preserve">fourrage</t>
  </si>
  <si>
    <t xml:space="preserve">pâturage</t>
  </si>
  <si>
    <t xml:space="preserve">UGB.JPP</t>
  </si>
  <si>
    <t xml:space="preserve">Références UGB</t>
  </si>
  <si>
    <t xml:space="preserve">VL : a saisir dans l'onglet JPP-VL</t>
  </si>
  <si>
    <t xml:space="preserve">Bovin lait 0-1 an croissance </t>
  </si>
  <si>
    <t xml:space="preserve">Laitier</t>
  </si>
  <si>
    <t xml:space="preserve">Bovin lait 1-2 ans croissance </t>
  </si>
  <si>
    <t xml:space="preserve">Génisse lait&gt; 2ans</t>
  </si>
  <si>
    <t xml:space="preserve">Bovin mâle &gt; 2 ans</t>
  </si>
  <si>
    <t xml:space="preserve">Viande</t>
  </si>
  <si>
    <t xml:space="preserve">Vache allaitante </t>
  </si>
  <si>
    <t xml:space="preserve">Bovin viande 0-1 an croissance </t>
  </si>
  <si>
    <t xml:space="preserve">Bovin viande 1-2 ans croissance </t>
  </si>
  <si>
    <t xml:space="preserve">Génisse viande&gt; 2ans</t>
  </si>
  <si>
    <t xml:space="preserve">Vache de réforme</t>
  </si>
  <si>
    <t xml:space="preserve">Dexel (2019)</t>
  </si>
  <si>
    <t xml:space="preserve">Total bovins</t>
  </si>
  <si>
    <t xml:space="preserve">Bovin viande 0-1 an engrais.</t>
  </si>
  <si>
    <t xml:space="preserve">Total bovins , hors VL</t>
  </si>
  <si>
    <t xml:space="preserve">Résultats reportés dans JPP-global</t>
  </si>
  <si>
    <t xml:space="preserve">Bovin viande 1-2 ans engrais.</t>
  </si>
  <si>
    <t xml:space="preserve">Broutard (8-12 mois)</t>
  </si>
  <si>
    <t xml:space="preserve">Ovins, caprins, Equins</t>
  </si>
  <si>
    <t xml:space="preserve">Taurillon laitier (0-18m)</t>
  </si>
  <si>
    <t xml:space="preserve">Veau de boucherie (places)</t>
  </si>
  <si>
    <t xml:space="preserve">Ovins</t>
  </si>
  <si>
    <t xml:space="preserve">Agneau engrais.(produit)</t>
  </si>
  <si>
    <t xml:space="preserve">Agnelle</t>
  </si>
  <si>
    <t xml:space="preserve">Brebis laitière</t>
  </si>
  <si>
    <t xml:space="preserve">Brebis viande, bélier</t>
  </si>
  <si>
    <t xml:space="preserve">Total autres herbivores</t>
  </si>
  <si>
    <t xml:space="preserve">Caprins</t>
  </si>
  <si>
    <t xml:space="preserve">Chèvre</t>
  </si>
  <si>
    <t xml:space="preserve">Chevrette</t>
  </si>
  <si>
    <t xml:space="preserve">Chevreau engrais.(produit)</t>
  </si>
  <si>
    <t xml:space="preserve">Equins</t>
  </si>
  <si>
    <t xml:space="preserve">Cheval lourd</t>
  </si>
  <si>
    <t xml:space="preserve">Jument lourd suitée</t>
  </si>
  <si>
    <t xml:space="preserve">Poulain lourd 6-12 mois</t>
  </si>
  <si>
    <t xml:space="preserve">Poulain lourd 1-2 ans</t>
  </si>
  <si>
    <t xml:space="preserve">Cheval sport</t>
  </si>
  <si>
    <t xml:space="preserve">Jument sport suitée</t>
  </si>
  <si>
    <t xml:space="preserve">Poulain sport</t>
  </si>
  <si>
    <t xml:space="preserve">Poney AB (200 kg)</t>
  </si>
  <si>
    <t xml:space="preserve">Poney CD (400 kg)</t>
  </si>
  <si>
    <t xml:space="preserve">Avertissement : cette feuille convient pour un calcul prévisionnel (projet ou simulation des changement de pratiques). Son utilisation en contrôle du réalisé est possible dans les conditions indiquées sous la plage de calcul</t>
  </si>
  <si>
    <t xml:space="preserve">Bilan fourrager global</t>
  </si>
  <si>
    <t xml:space="preserve">&lt;&lt; Cette feuille permet de s'assurer au stade projet  : </t>
  </si>
  <si>
    <t xml:space="preserve">Analyse de la gestion du pâturage</t>
  </si>
  <si>
    <t xml:space="preserve">&gt; que le bilan fourrager est safisfait et cohérent</t>
  </si>
  <si>
    <t xml:space="preserve">&gt; du respect des critères de bonne gestion du pâturage</t>
  </si>
  <si>
    <t xml:space="preserve">Besoins en fourrages</t>
  </si>
  <si>
    <t xml:space="preserve">Ces calculs sont également faits automatiquement en réalisant le PVEF</t>
  </si>
  <si>
    <t xml:space="preserve">Besoin du troupeau </t>
  </si>
  <si>
    <t xml:space="preserve">t de MS </t>
  </si>
  <si>
    <t xml:space="preserve">Besoin</t>
  </si>
  <si>
    <t xml:space="preserve">Pâturage</t>
  </si>
  <si>
    <t xml:space="preserve">Paturage</t>
  </si>
  <si>
    <t xml:space="preserve">par UGB</t>
  </si>
  <si>
    <t xml:space="preserve">t MS</t>
  </si>
  <si>
    <t xml:space="preserve">données à saisir ou à modifier</t>
  </si>
  <si>
    <t xml:space="preserve">% temps</t>
  </si>
  <si>
    <t xml:space="preserve">TMS</t>
  </si>
  <si>
    <t xml:space="preserve">xxxx</t>
  </si>
  <si>
    <t xml:space="preserve">données établies dans l'onglet JPP-VL</t>
  </si>
  <si>
    <t xml:space="preserve">Autres bovins</t>
  </si>
  <si>
    <t xml:space="preserve">données de la feuille UGB ou à saisir en provenance d'autres tableaux (cheptel, cahier ferti, PVEF)</t>
  </si>
  <si>
    <t xml:space="preserve">Autres herbivores</t>
  </si>
  <si>
    <t xml:space="preserve">Evaluation des rendements en t de MS consommable par les animaux</t>
  </si>
  <si>
    <t xml:space="preserve">sur la base de 6,2 t MS/UGB</t>
  </si>
  <si>
    <t xml:space="preserve">Production de fourrages</t>
  </si>
  <si>
    <t xml:space="preserve">après déduction des pertes (et restes) inévitables au champ, lors de la conservation</t>
  </si>
  <si>
    <t xml:space="preserve">sur la base de 15 kg/UGB.JPP</t>
  </si>
  <si>
    <t xml:space="preserve">en t de MS produites au champ</t>
  </si>
  <si>
    <t xml:space="preserve">et à la distribution</t>
  </si>
  <si>
    <t xml:space="preserve">&gt; Fourrages </t>
  </si>
  <si>
    <t xml:space="preserve">surface</t>
  </si>
  <si>
    <t xml:space="preserve">rdt</t>
  </si>
  <si>
    <t xml:space="preserve">produit</t>
  </si>
  <si>
    <t xml:space="preserve">% </t>
  </si>
  <si>
    <t xml:space="preserve">Achat</t>
  </si>
  <si>
    <t xml:space="preserve">Produit et </t>
  </si>
  <si>
    <t xml:space="preserve">dérobée suivant une prairie pâturée</t>
  </si>
  <si>
    <t xml:space="preserve">pertes estimées</t>
  </si>
  <si>
    <t xml:space="preserve">tMS/ha</t>
  </si>
  <si>
    <t xml:space="preserve">pâturé</t>
  </si>
  <si>
    <t xml:space="preserve">- cession</t>
  </si>
  <si>
    <t xml:space="preserve">utilisé</t>
  </si>
  <si>
    <t xml:space="preserve">en % du produit</t>
  </si>
  <si>
    <t xml:space="preserve">t MS/ha</t>
  </si>
  <si>
    <t xml:space="preserve">Cultures</t>
  </si>
  <si>
    <t xml:space="preserve">maïs ensilage</t>
  </si>
  <si>
    <t xml:space="preserve">principales</t>
  </si>
  <si>
    <t xml:space="preserve">betteraves et autres</t>
  </si>
  <si>
    <t xml:space="preserve">Ha</t>
  </si>
  <si>
    <t xml:space="preserve">céréales, méteils ensilés</t>
  </si>
  <si>
    <t xml:space="preserve">pâturés</t>
  </si>
  <si>
    <t xml:space="preserve">Rappel données pour les VL</t>
  </si>
  <si>
    <t xml:space="preserve">prairies de fauche</t>
  </si>
  <si>
    <t xml:space="preserve">prairies fauche et pâture</t>
  </si>
  <si>
    <t xml:space="preserve">prairies pâturées</t>
  </si>
  <si>
    <t xml:space="preserve">prairies</t>
  </si>
  <si>
    <t xml:space="preserve">autres fourrages</t>
  </si>
  <si>
    <t xml:space="preserve">dérobées</t>
  </si>
  <si>
    <t xml:space="preserve">dérob. type prairie</t>
  </si>
  <si>
    <t xml:space="preserve">colza, choux fourragers</t>
  </si>
  <si>
    <t xml:space="preserve">dérob. autres </t>
  </si>
  <si>
    <t xml:space="preserve">surface fourragère principale</t>
  </si>
  <si>
    <t xml:space="preserve">total</t>
  </si>
  <si>
    <t xml:space="preserve">&gt;&gt; Substituts de fourrages</t>
  </si>
  <si>
    <t xml:space="preserve">t de  MS</t>
  </si>
  <si>
    <t xml:space="preserve">Utilisé</t>
  </si>
  <si>
    <t xml:space="preserve">(1) comptabilisé si la quantité pâturée dépasse un niveau mini, et en évitant les doubles comptages (dérobée suivant une pâture)</t>
  </si>
  <si>
    <t xml:space="preserve">fourrages déshydratés, drèches, coproduits…</t>
  </si>
  <si>
    <t xml:space="preserve">(2) fourrages et aliments grossiers venant de l'extérieur </t>
  </si>
  <si>
    <t xml:space="preserve">paille aliment</t>
  </si>
  <si>
    <t xml:space="preserve">(3) paille ajoutée dans l'aliment distribué, ou consommée par des animaux rationnés</t>
  </si>
  <si>
    <t xml:space="preserve">Contrôle du bilan fourrager</t>
  </si>
  <si>
    <t xml:space="preserve">Bilan fourrager</t>
  </si>
  <si>
    <t xml:space="preserve">Besoin pâturage</t>
  </si>
  <si>
    <t xml:space="preserve">sur la base de 6,2 t MS/UGB  (complément aux fourrages distribués)</t>
  </si>
  <si>
    <t xml:space="preserve">Fourrages produits et utilisés</t>
  </si>
  <si>
    <t xml:space="preserve">dont</t>
  </si>
  <si>
    <t xml:space="preserve">Besoins prévisionnels</t>
  </si>
  <si>
    <t xml:space="preserve">Produit pâturé</t>
  </si>
  <si>
    <t xml:space="preserve">Solde</t>
  </si>
  <si>
    <t xml:space="preserve">taux de couverture</t>
  </si>
  <si>
    <t xml:space="preserve">des besoins (théoriques)</t>
  </si>
  <si>
    <t xml:space="preserve">Bilan global</t>
  </si>
  <si>
    <t xml:space="preserve">Gestion du pâturage</t>
  </si>
  <si>
    <t xml:space="preserve">Surfaces pâturées</t>
  </si>
  <si>
    <t xml:space="preserve">ha en culture principale</t>
  </si>
  <si>
    <t xml:space="preserve">ha en culture dérobée</t>
  </si>
  <si>
    <t xml:space="preserve">ha équivalents</t>
  </si>
  <si>
    <t xml:space="preserve">(4) 1 ha de dérobé = 0,5 ha équivalent </t>
  </si>
  <si>
    <t xml:space="preserve">total en ha équivalents</t>
  </si>
  <si>
    <t xml:space="preserve">en UGB.JPP/ha sur</t>
  </si>
  <si>
    <t xml:space="preserve">Ensemble troupeaux</t>
  </si>
  <si>
    <t xml:space="preserve">Maxi règlementaire</t>
  </si>
  <si>
    <t xml:space="preserve">UGB_JPP/ha</t>
  </si>
  <si>
    <t xml:space="preserve">Vérifier qu'il n'y a pas de sous-valorisation de l'herbe pâturée</t>
  </si>
  <si>
    <t xml:space="preserve">ni surpâturage des animaux autres que les VL</t>
  </si>
  <si>
    <t xml:space="preserve">Herbe pâturée par jour</t>
  </si>
  <si>
    <t xml:space="preserve">kg de MS / UGB.JPP</t>
  </si>
  <si>
    <t xml:space="preserve">repère technique</t>
  </si>
  <si>
    <t xml:space="preserve">en kg de MS par UGB/jpp</t>
  </si>
  <si>
    <t xml:space="preserve">               Le seuil critique correspond à 12 kg de fourrage consommé par UGB et par jour de pâturage</t>
  </si>
  <si>
    <t xml:space="preserve">plafond</t>
  </si>
  <si>
    <t xml:space="preserve">Autres animaux</t>
  </si>
  <si>
    <t xml:space="preserve">Seuil à dépasser</t>
  </si>
  <si>
    <t xml:space="preserve">kg MS/UGB_JPP</t>
  </si>
  <si>
    <t xml:space="preserve">Application </t>
  </si>
  <si>
    <t xml:space="preserve">&lt;&gt; Au cours de la présente campagne culturale (N), les herbivores ont consommé principalement le maïs ou les betteraves produits durant la campagne précédente (N-1), et l’herbe (pâturée) produite au cours de l’année N. Ainsi, pour le bilan fourrager de N, ce moins les productions de maïs ou betteraves de la présente campagne qui importent, que celles de la campagne N-1 !</t>
  </si>
  <si>
    <t xml:space="preserve">&lt;&gt; Selon les conditions climatiques de l'année, les rendements des cultures fourragères fluctuent. En année défavorable pour l'herbe, il faudra puiser dans les stocks et inversement.</t>
  </si>
  <si>
    <t xml:space="preserve">&lt;&gt; Il résulte des deux points précédents, d'une part qu'un calcul de bilan fourrager basé sur les surfaces et rendements de l'année culturale ne reflète pas la réalité de l'année évaluée, et d'autre part qu'il est souvent difficile d'équilibrer le bilan fourrager sans introduire les variations de stock. </t>
  </si>
  <si>
    <t xml:space="preserve">=&gt; Le mode de calcul du bilan fourrager figurant dans cette feuille n'est donc pas le mieux adapté pour établir un bilan annuel précis à des fins de contrôle de ce qui c'est passé durant une campagne particulière.</t>
  </si>
  <si>
    <t xml:space="preserve">Toutefois, lorsqu'il s'agit d'évaluer la situation "en moyenne", l'utilisation de cette feuille est possible sous deux conditions :</t>
  </si>
  <si>
    <t xml:space="preserve">&gt;  le cheptel et les surfaces fourragères n'ont que peu évolué au cours des 3 dernières années</t>
  </si>
  <si>
    <t xml:space="preserve">&gt; se baser sur les moyennes des 3 dernières années, pour les surfaces et rendements fourragers, ainsi que pour les achats/ventes éventuels.</t>
  </si>
  <si>
    <t xml:space="preserve">Avertissement : cette méthode de calcul du bilan fourrager avec stocks n'est pas imposée par la règlementation. Elle est recommandée au plan technique pour mieux coller à la réalité (voir explications sous la table de calcul) </t>
  </si>
  <si>
    <t xml:space="preserve">&lt;&lt; Cette feuille permet de s'assurer au stade bilan (annuel) de campagne  : </t>
  </si>
  <si>
    <t xml:space="preserve">&gt; que le bilan fourrager est safisfait et cohérent, en tenant compte des reports de stocks</t>
  </si>
  <si>
    <t xml:space="preserve">&gt; du respect des critères règlementaires de bonne gestion du pâturage</t>
  </si>
  <si>
    <t xml:space="preserve">x</t>
  </si>
  <si>
    <t xml:space="preserve">y</t>
  </si>
  <si>
    <t xml:space="preserve">A saisir : report de stock de la campagne culturale précédente</t>
  </si>
  <si>
    <t xml:space="preserve">(1) si cette valeur n'est pas connue, se baser pour le maïs sur la production de la campagne précédente</t>
  </si>
  <si>
    <t xml:space="preserve">voir explications et exemples en bas de page</t>
  </si>
  <si>
    <t xml:space="preserve">&gt; Fourrages récoltés mécaniquement</t>
  </si>
  <si>
    <t xml:space="preserve">Contrôle des niveaux de rendement fourragers pour la présente campagne</t>
  </si>
  <si>
    <t xml:space="preserve">Produit lors de </t>
  </si>
  <si>
    <t xml:space="preserve">Stocks</t>
  </si>
  <si>
    <t xml:space="preserve">Produit</t>
  </si>
  <si>
    <t xml:space="preserve">+ achat</t>
  </si>
  <si>
    <t xml:space="preserve">Report</t>
  </si>
  <si>
    <t xml:space="preserve">la campagne …</t>
  </si>
  <si>
    <t xml:space="preserve">début</t>
  </si>
  <si>
    <t xml:space="preserve">fin</t>
  </si>
  <si>
    <t xml:space="preserve">de stock</t>
  </si>
  <si>
    <t xml:space="preserve">précédente</t>
  </si>
  <si>
    <t xml:space="preserve">présente</t>
  </si>
  <si>
    <t xml:space="preserve">betteraves</t>
  </si>
  <si>
    <t xml:space="preserve">betterave</t>
  </si>
  <si>
    <t xml:space="preserve">herbe ensilée</t>
  </si>
  <si>
    <t xml:space="preserve">céréales, méteil ensilés</t>
  </si>
  <si>
    <t xml:space="preserve">culture</t>
  </si>
  <si>
    <t xml:space="preserve">herbe ensilée </t>
  </si>
  <si>
    <t xml:space="preserve">herbe séchée (foin …)</t>
  </si>
  <si>
    <t xml:space="preserve">principale</t>
  </si>
  <si>
    <t xml:space="preserve">herbe fanée</t>
  </si>
  <si>
    <t xml:space="preserve">(2) stocks début de la prochaine campagne </t>
  </si>
  <si>
    <t xml:space="preserve">(3) fourrages et aliments grossiers venant de l'extérieur </t>
  </si>
  <si>
    <t xml:space="preserve">(4) paille ajoutée dans l'aliment distribué, ou consommée par des animaux rationnés</t>
  </si>
  <si>
    <t xml:space="preserve">Evaluation des rendements des prairies : t MS  produites et t de MS ingérées</t>
  </si>
  <si>
    <t xml:space="preserve">surfaces de prairies en culture principale</t>
  </si>
  <si>
    <t xml:space="preserve">&gt;&gt; Fourrages pâturés</t>
  </si>
  <si>
    <t xml:space="preserve">% fauche</t>
  </si>
  <si>
    <t xml:space="preserve">Surface en</t>
  </si>
  <si>
    <t xml:space="preserve">fauche exclusive</t>
  </si>
  <si>
    <t xml:space="preserve">ha approximés</t>
  </si>
  <si>
    <t xml:space="preserve">culture …</t>
  </si>
  <si>
    <t xml:space="preserve">pâture et fauche</t>
  </si>
  <si>
    <t xml:space="preserve">fauche</t>
  </si>
  <si>
    <t xml:space="preserve">herbe pâturée</t>
  </si>
  <si>
    <t xml:space="preserve">pâture exclusive</t>
  </si>
  <si>
    <t xml:space="preserve">pâtures</t>
  </si>
  <si>
    <t xml:space="preserve">dérobée</t>
  </si>
  <si>
    <t xml:space="preserve">en kg de MS par UGB/j</t>
  </si>
  <si>
    <t xml:space="preserve">Précisions concernant la prise en compte des stocks et reports de stocks pour les fourrages récoltés</t>
  </si>
  <si>
    <t xml:space="preserve">&lt;&gt; Au cours de la présente campagne culturale (N), les herbivores ont consommé principalement le maïs ou les betteraves produits durant la campagne précédente (N-1), et l’herbe (pâturée) produite au cours de l’année N. Ainsi, pour le bilan fourrager de N, ce moins les productions de maïs ou betteraves de la présente campagne qui importent, que celles de la campagne N-1.</t>
  </si>
  <si>
    <t xml:space="preserve">&lt;&gt; Tandis qu'en termes de fertilisation, la campagne culture se termine fin août, au niveau fourrager cette date est peu appropriée. Le pâturage se poursuit et les principales cultures fourragères ne sont pas encore récoltées (rendements non connus). Ainsi, il est préférable d'adopter une date de cloture du bilan fourrager pour l'année N se situant entre le  31/10 et le 31/12.</t>
  </si>
  <si>
    <t xml:space="preserve">&lt;&gt; Le présent bilan fourrager se base sur des productions de fourrages "au champ", telles que celles figurant dans le cahier de fertilisation. Compte tenu des points précédents, son calcul nécessite les données de production de 2 campagnes culturales (N-1 et N). Une procédure de stock et report de stocks permet de formaliser le transfert de données entre deux campagnes successives.</t>
  </si>
  <si>
    <t xml:space="preserve">Les cas suivants illustrent le fonctionnement de cette procédure de stocks et report de stocks</t>
  </si>
  <si>
    <t xml:space="preserve">le stock début correspond au report de stock de la campagne précédente</t>
  </si>
  <si>
    <t xml:space="preserve">Betterave</t>
  </si>
  <si>
    <t xml:space="preserve">En fin de campagne la récolte N est encore au champ. Elle est indiquée en "produit" et se retrouve en totalité en stock fin</t>
  </si>
  <si>
    <t xml:space="preserve">La consommation de betterave correspond stock produit au cours de la précédente campagne (récolte N-1)</t>
  </si>
  <si>
    <t xml:space="preserve">Maïs</t>
  </si>
  <si>
    <t xml:space="preserve">En fin de campagne N, le maïs ancien étant épuisé, une petite partie de la dernière récolte a été utilisée</t>
  </si>
  <si>
    <t xml:space="preserve">En fin de campagne la récolte N est faite et non encore été utilisée. Il reste du stock de maïs ancien évalué à 150 t</t>
  </si>
  <si>
    <t xml:space="preserve">qui contribue au stock final. Le tout (150+1400) fera l'objet du report de stock sur la campagne à suivre</t>
  </si>
  <si>
    <r>
      <rPr>
        <b val="true"/>
        <sz val="11"/>
        <color rgb="FF000000"/>
        <rFont val="Calibri"/>
        <family val="2"/>
        <charset val="1"/>
      </rPr>
      <t xml:space="preserve">La réalisation du bilan fourrager nécessite donc d'une part d'évaluer les fourrages produits au champ, et d'autre part de faire un état des stocks en fin de campagne fourragère. Idéalement, cette évaluation des stocks fin est à faire à date fixe </t>
    </r>
    <r>
      <rPr>
        <sz val="11"/>
        <color rgb="FF000000"/>
        <rFont val="Calibri"/>
        <family val="2"/>
        <charset val="1"/>
      </rPr>
      <t xml:space="preserve">(1 semaine = 2% de consommation annuelle)</t>
    </r>
    <r>
      <rPr>
        <b val="true"/>
        <sz val="11"/>
        <color rgb="FF000000"/>
        <rFont val="Calibri"/>
        <family val="2"/>
        <charset val="1"/>
      </rPr>
      <t xml:space="preserve">.</t>
    </r>
  </si>
  <si>
    <t xml:space="preserve">Précisions concernant la prise en compte des dérobées fourragères</t>
  </si>
  <si>
    <t xml:space="preserve">&lt;&gt; Ces cultures dérobées sont souvent "à cheval" sur 2 campagnes. Pour simplifier leur prise en compte dans le bilan fourrager, leur déclaration dans le cahier de ferti est à raisonner en fonction du positionnement de leur récolte.
&gt; si la récolte intervient au cours de l'année N, les déclarer en tant que seconde culture pour la campagne culturale N-1/N
&gt; si leur récolte intervient l'année suivant leur implantation, les déclarer en tant que première culture pour la campagne culturale N/N+1</t>
  </si>
  <si>
    <t xml:space="preserve">Cas 1 : Colza fourrager semé en juillet (N) et recolté (distribué en vert) en grande partie dès l'automne</t>
  </si>
  <si>
    <t xml:space="preserve">&gt; Cahier de fertilisation : seconde culture de la campagne N</t>
  </si>
  <si>
    <t xml:space="preserve">&gt; Bilan fourrager : </t>
  </si>
  <si>
    <t xml:space="preserve">campagne N</t>
  </si>
  <si>
    <t xml:space="preserve">Le stock fin correspond à la fraction non récoltée à la cloture du bilan fourrager. Il s'agit d'un stock de fourrage sur pied.</t>
  </si>
  <si>
    <t xml:space="preserve">Cas 2 : RGI semé en août (N), fertilisé en sortie d'hiver suivant et recolté au printemps N+1 (ensilage)</t>
  </si>
  <si>
    <t xml:space="preserve">&gt; Cahier de fertilisation : première culture sur la campagne N+1</t>
  </si>
  <si>
    <t xml:space="preserve">campagne N+1</t>
  </si>
  <si>
    <t xml:space="preserve">En fin de campagne, la récolte N+1 est en silo depuis le printemps et n'a pas encore été utilisée. </t>
  </si>
  <si>
    <t xml:space="preserve">Le stock de la récolte précédente a été utilisé en début de campagne (au cours de l'hiver N/N+1)</t>
  </si>
  <si>
    <t xml:space="preserve">Département / commune</t>
  </si>
  <si>
    <t xml:space="preserve">Code INSEE</t>
  </si>
  <si>
    <t xml:space="preserve">Allineuc</t>
  </si>
  <si>
    <t xml:space="preserve">Andel</t>
  </si>
  <si>
    <t xml:space="preserve">Aucaleuc</t>
  </si>
  <si>
    <t xml:space="preserve">Beaussais-sur-Mer</t>
  </si>
  <si>
    <t xml:space="preserve">Bégard</t>
  </si>
  <si>
    <t xml:space="preserve">Belle-Isle-en-Terre</t>
  </si>
  <si>
    <t xml:space="preserve">Berhet</t>
  </si>
  <si>
    <t xml:space="preserve">Binic-Étables-sur-Mer</t>
  </si>
  <si>
    <t xml:space="preserve">Bobital</t>
  </si>
  <si>
    <t xml:space="preserve">Bon Repos sur Blavet</t>
  </si>
  <si>
    <t xml:space="preserve">Boqueho</t>
  </si>
  <si>
    <t xml:space="preserve">Bourbriac</t>
  </si>
  <si>
    <t xml:space="preserve">Bourseul</t>
  </si>
  <si>
    <t xml:space="preserve">Bréhand</t>
  </si>
  <si>
    <t xml:space="preserve">Brélidy</t>
  </si>
  <si>
    <t xml:space="preserve">Bringolo</t>
  </si>
  <si>
    <t xml:space="preserve">Broons</t>
  </si>
  <si>
    <t xml:space="preserve">Brusvily</t>
  </si>
  <si>
    <t xml:space="preserve">Bulat-Pestivien</t>
  </si>
  <si>
    <t xml:space="preserve">Calanhel</t>
  </si>
  <si>
    <t xml:space="preserve">Callac</t>
  </si>
  <si>
    <t xml:space="preserve">Calorguen</t>
  </si>
  <si>
    <t xml:space="preserve">Camlez</t>
  </si>
  <si>
    <t xml:space="preserve">Canihuel</t>
  </si>
  <si>
    <t xml:space="preserve">Caouënnec-Lanvézéac</t>
  </si>
  <si>
    <t xml:space="preserve">Carnoët</t>
  </si>
  <si>
    <t xml:space="preserve">Caulnes</t>
  </si>
  <si>
    <t xml:space="preserve">Caurel</t>
  </si>
  <si>
    <t xml:space="preserve">Cavan</t>
  </si>
  <si>
    <t xml:space="preserve">Châtelaudren-Plouagat</t>
  </si>
  <si>
    <t xml:space="preserve">Coadout</t>
  </si>
  <si>
    <t xml:space="preserve">Coatascorn</t>
  </si>
  <si>
    <t xml:space="preserve">Coatréven</t>
  </si>
  <si>
    <t xml:space="preserve">Coëtlogon</t>
  </si>
  <si>
    <t xml:space="preserve">Coëtmieux</t>
  </si>
  <si>
    <t xml:space="preserve">Cohiniac</t>
  </si>
  <si>
    <t xml:space="preserve">Corlay</t>
  </si>
  <si>
    <t xml:space="preserve">Corseul</t>
  </si>
  <si>
    <t xml:space="preserve">Créhen</t>
  </si>
  <si>
    <t xml:space="preserve">Dinan</t>
  </si>
  <si>
    <t xml:space="preserve">Duault</t>
  </si>
  <si>
    <t xml:space="preserve">Éréac</t>
  </si>
  <si>
    <t xml:space="preserve">Erquy</t>
  </si>
  <si>
    <t xml:space="preserve">Évran</t>
  </si>
  <si>
    <t xml:space="preserve">Fréhel</t>
  </si>
  <si>
    <t xml:space="preserve">Gausson</t>
  </si>
  <si>
    <t xml:space="preserve">Glomel</t>
  </si>
  <si>
    <t xml:space="preserve">Gomené</t>
  </si>
  <si>
    <t xml:space="preserve">Gommenec'h</t>
  </si>
  <si>
    <t xml:space="preserve">Gouarec</t>
  </si>
  <si>
    <t xml:space="preserve">Goudelin</t>
  </si>
  <si>
    <t xml:space="preserve">Grâces</t>
  </si>
  <si>
    <t xml:space="preserve">Grâce-Uzel</t>
  </si>
  <si>
    <t xml:space="preserve">Guenroc</t>
  </si>
  <si>
    <t xml:space="preserve">Guerlédan</t>
  </si>
  <si>
    <t xml:space="preserve">Guingamp</t>
  </si>
  <si>
    <t xml:space="preserve">Guitté</t>
  </si>
  <si>
    <t xml:space="preserve">Gurunhuel</t>
  </si>
  <si>
    <t xml:space="preserve">Hémonstoir</t>
  </si>
  <si>
    <t xml:space="preserve">Hénanbihen</t>
  </si>
  <si>
    <t xml:space="preserve">Hénansal</t>
  </si>
  <si>
    <t xml:space="preserve">Hénon</t>
  </si>
  <si>
    <t xml:space="preserve">Hillion</t>
  </si>
  <si>
    <t xml:space="preserve">Île-de-Bréhat</t>
  </si>
  <si>
    <t xml:space="preserve">Illifaut</t>
  </si>
  <si>
    <t xml:space="preserve">Jugon-les-Lacs Commune nouvelle</t>
  </si>
  <si>
    <t xml:space="preserve">Kerbors</t>
  </si>
  <si>
    <t xml:space="preserve">Kerfot</t>
  </si>
  <si>
    <t xml:space="preserve">Kergrist-Moëlou</t>
  </si>
  <si>
    <t xml:space="preserve">Kerien</t>
  </si>
  <si>
    <t xml:space="preserve">Kermaria-Sulard</t>
  </si>
  <si>
    <t xml:space="preserve">Kermoroc'h</t>
  </si>
  <si>
    <t xml:space="preserve">Kerpert</t>
  </si>
  <si>
    <t xml:space="preserve">La Bouillie</t>
  </si>
  <si>
    <t xml:space="preserve">La Chapelle-Blanche</t>
  </si>
  <si>
    <t xml:space="preserve">La Chapelle-Neuve</t>
  </si>
  <si>
    <t xml:space="preserve">La Chèze</t>
  </si>
  <si>
    <t xml:space="preserve">La Harmoye</t>
  </si>
  <si>
    <t xml:space="preserve">La Landec</t>
  </si>
  <si>
    <t xml:space="preserve">La Malhoure</t>
  </si>
  <si>
    <t xml:space="preserve">La Méaugon</t>
  </si>
  <si>
    <t xml:space="preserve">La Motte</t>
  </si>
  <si>
    <t xml:space="preserve">La Prénessaye</t>
  </si>
  <si>
    <t xml:space="preserve">La Roche-Jaudy</t>
  </si>
  <si>
    <t xml:space="preserve">La Vicomté-sur-Rance</t>
  </si>
  <si>
    <t xml:space="preserve">Lamballe-Armor</t>
  </si>
  <si>
    <t xml:space="preserve">Lancieux</t>
  </si>
  <si>
    <t xml:space="preserve">Landebaëron</t>
  </si>
  <si>
    <t xml:space="preserve">Landébia</t>
  </si>
  <si>
    <t xml:space="preserve">Landéhen</t>
  </si>
  <si>
    <t xml:space="preserve">Lanfains</t>
  </si>
  <si>
    <t xml:space="preserve">Langoat</t>
  </si>
  <si>
    <t xml:space="preserve">Langrolay-sur-Rance</t>
  </si>
  <si>
    <t xml:space="preserve">Languédias</t>
  </si>
  <si>
    <t xml:space="preserve">Languenan</t>
  </si>
  <si>
    <t xml:space="preserve">Langueux</t>
  </si>
  <si>
    <t xml:space="preserve">Lanleff</t>
  </si>
  <si>
    <t xml:space="preserve">Lanloup</t>
  </si>
  <si>
    <t xml:space="preserve">Lanmérin</t>
  </si>
  <si>
    <t xml:space="preserve">Lanmodez</t>
  </si>
  <si>
    <t xml:space="preserve">Lannebert</t>
  </si>
  <si>
    <t xml:space="preserve">Lannion</t>
  </si>
  <si>
    <t xml:space="preserve">Lanrelas</t>
  </si>
  <si>
    <t xml:space="preserve">Lanrivain</t>
  </si>
  <si>
    <t xml:space="preserve">Lanrodec</t>
  </si>
  <si>
    <t xml:space="preserve">Lantic</t>
  </si>
  <si>
    <t xml:space="preserve">Lanvallay</t>
  </si>
  <si>
    <t xml:space="preserve">Lanvellec</t>
  </si>
  <si>
    <t xml:space="preserve">Lanvollon</t>
  </si>
  <si>
    <t xml:space="preserve">Laurenan</t>
  </si>
  <si>
    <t xml:space="preserve">Le Bodéo</t>
  </si>
  <si>
    <t xml:space="preserve">Le Cambout</t>
  </si>
  <si>
    <t xml:space="preserve">Le Faouët</t>
  </si>
  <si>
    <t xml:space="preserve">Le Fœil</t>
  </si>
  <si>
    <t xml:space="preserve">Le Haut-Corlay</t>
  </si>
  <si>
    <t xml:space="preserve">Le Hinglé</t>
  </si>
  <si>
    <t xml:space="preserve">Le Leslay</t>
  </si>
  <si>
    <t xml:space="preserve">Le Mené</t>
  </si>
  <si>
    <t xml:space="preserve">Le Merzer</t>
  </si>
  <si>
    <t xml:space="preserve">Le Moustoir</t>
  </si>
  <si>
    <t xml:space="preserve">Le Quillio</t>
  </si>
  <si>
    <t xml:space="preserve">Le Quiou</t>
  </si>
  <si>
    <t xml:space="preserve">Le Vieux-Bourg</t>
  </si>
  <si>
    <t xml:space="preserve">Le Vieux-Marché</t>
  </si>
  <si>
    <t xml:space="preserve">Les Champs-Géraux</t>
  </si>
  <si>
    <t xml:space="preserve">Lescouët-Gouarec</t>
  </si>
  <si>
    <t xml:space="preserve">Lézardrieux</t>
  </si>
  <si>
    <t xml:space="preserve">Locarn</t>
  </si>
  <si>
    <t xml:space="preserve">Loc-Envel</t>
  </si>
  <si>
    <t xml:space="preserve">Loguivy-Plougras</t>
  </si>
  <si>
    <t xml:space="preserve">Lohuec</t>
  </si>
  <si>
    <t xml:space="preserve">Loscouët-sur-Meu</t>
  </si>
  <si>
    <t xml:space="preserve">Louannec</t>
  </si>
  <si>
    <t xml:space="preserve">Louargat</t>
  </si>
  <si>
    <t xml:space="preserve">Loudéac</t>
  </si>
  <si>
    <t xml:space="preserve">Maël-Carhaix</t>
  </si>
  <si>
    <t xml:space="preserve">Maël-Pestivien</t>
  </si>
  <si>
    <t xml:space="preserve">Magoar</t>
  </si>
  <si>
    <t xml:space="preserve">Mantallot</t>
  </si>
  <si>
    <t xml:space="preserve">Matignon</t>
  </si>
  <si>
    <t xml:space="preserve">Mégrit</t>
  </si>
  <si>
    <t xml:space="preserve">Mellionnec</t>
  </si>
  <si>
    <t xml:space="preserve">Merdrignac</t>
  </si>
  <si>
    <t xml:space="preserve">Mérillac</t>
  </si>
  <si>
    <t xml:space="preserve">Merléac</t>
  </si>
  <si>
    <t xml:space="preserve">Minihy-Tréguier</t>
  </si>
  <si>
    <t xml:space="preserve">Moncontour</t>
  </si>
  <si>
    <t xml:space="preserve">Moustéru</t>
  </si>
  <si>
    <t xml:space="preserve">Noyal</t>
  </si>
  <si>
    <t xml:space="preserve">Pabu</t>
  </si>
  <si>
    <t xml:space="preserve">Paimpol</t>
  </si>
  <si>
    <t xml:space="preserve">Paule</t>
  </si>
  <si>
    <t xml:space="preserve">Pédernec</t>
  </si>
  <si>
    <t xml:space="preserve">Penguily</t>
  </si>
  <si>
    <t xml:space="preserve">Penvénan</t>
  </si>
  <si>
    <t xml:space="preserve">Perros-Guirec</t>
  </si>
  <si>
    <t xml:space="preserve">Peumerit-Quintin</t>
  </si>
  <si>
    <t xml:space="preserve">Plaine-Haute</t>
  </si>
  <si>
    <t xml:space="preserve">Plaintel</t>
  </si>
  <si>
    <t xml:space="preserve">Plancoët</t>
  </si>
  <si>
    <t xml:space="preserve">Pléboulle</t>
  </si>
  <si>
    <t xml:space="preserve">Plédéliac</t>
  </si>
  <si>
    <t xml:space="preserve">Plédran</t>
  </si>
  <si>
    <t xml:space="preserve">Pléguien</t>
  </si>
  <si>
    <t xml:space="preserve">Pléhédel</t>
  </si>
  <si>
    <t xml:space="preserve">Plélan-le-Petit</t>
  </si>
  <si>
    <t xml:space="preserve">Plélauff</t>
  </si>
  <si>
    <t xml:space="preserve">Plélo</t>
  </si>
  <si>
    <t xml:space="preserve">Plémet</t>
  </si>
  <si>
    <t xml:space="preserve">Plémy</t>
  </si>
  <si>
    <t xml:space="preserve">Plénée-Jugon</t>
  </si>
  <si>
    <t xml:space="preserve">Pléneuf-Val-André</t>
  </si>
  <si>
    <t xml:space="preserve">Plérin</t>
  </si>
  <si>
    <t xml:space="preserve">Plerneuf</t>
  </si>
  <si>
    <t xml:space="preserve">Plésidy</t>
  </si>
  <si>
    <t xml:space="preserve">Pleslin-Trigavou</t>
  </si>
  <si>
    <t xml:space="preserve">Plestan</t>
  </si>
  <si>
    <t xml:space="preserve">Plestin-les-Grèves</t>
  </si>
  <si>
    <t xml:space="preserve">Pleubian</t>
  </si>
  <si>
    <t xml:space="preserve">Pleudaniel</t>
  </si>
  <si>
    <t xml:space="preserve">Pleudihen-sur-Rance</t>
  </si>
  <si>
    <t xml:space="preserve">Pleumeur-Bodou</t>
  </si>
  <si>
    <t xml:space="preserve">Pleumeur-Gautier</t>
  </si>
  <si>
    <t xml:space="preserve">Pléven</t>
  </si>
  <si>
    <t xml:space="preserve">Plévenon</t>
  </si>
  <si>
    <t xml:space="preserve">Plévin</t>
  </si>
  <si>
    <t xml:space="preserve">Plœuc-L'Hermitage</t>
  </si>
  <si>
    <t xml:space="preserve">Ploëzal</t>
  </si>
  <si>
    <t xml:space="preserve">Plorec-sur-Arguenon</t>
  </si>
  <si>
    <t xml:space="preserve">Plouaret</t>
  </si>
  <si>
    <t xml:space="preserve">Plouasne</t>
  </si>
  <si>
    <t xml:space="preserve">Ploubazlanec</t>
  </si>
  <si>
    <t xml:space="preserve">Ploubezre</t>
  </si>
  <si>
    <t xml:space="preserve">Plouëc-du-Trieux</t>
  </si>
  <si>
    <t xml:space="preserve">Plouër-sur-Rance</t>
  </si>
  <si>
    <t xml:space="preserve">Plouézec</t>
  </si>
  <si>
    <t xml:space="preserve">Ploufragan</t>
  </si>
  <si>
    <t xml:space="preserve">Plougonver</t>
  </si>
  <si>
    <t xml:space="preserve">Plougras</t>
  </si>
  <si>
    <t xml:space="preserve">Plougrescant</t>
  </si>
  <si>
    <t xml:space="preserve">Plouguenast-Langast</t>
  </si>
  <si>
    <t xml:space="preserve">Plouguernével</t>
  </si>
  <si>
    <t xml:space="preserve">Plouguiel</t>
  </si>
  <si>
    <t xml:space="preserve">Plouha</t>
  </si>
  <si>
    <t xml:space="preserve">Plouisy</t>
  </si>
  <si>
    <t xml:space="preserve">Ploulec'h</t>
  </si>
  <si>
    <t xml:space="preserve">Ploumagoar</t>
  </si>
  <si>
    <t xml:space="preserve">Ploumilliau</t>
  </si>
  <si>
    <t xml:space="preserve">Plounérin</t>
  </si>
  <si>
    <t xml:space="preserve">Plounévez-Moëdec</t>
  </si>
  <si>
    <t xml:space="preserve">Plounévez-Quintin</t>
  </si>
  <si>
    <t xml:space="preserve">Plourac'h</t>
  </si>
  <si>
    <t xml:space="preserve">Plourhan</t>
  </si>
  <si>
    <t xml:space="preserve">Plourivo</t>
  </si>
  <si>
    <t xml:space="preserve">Plouvara</t>
  </si>
  <si>
    <t xml:space="preserve">Plouzélambre</t>
  </si>
  <si>
    <t xml:space="preserve">Pludual</t>
  </si>
  <si>
    <t xml:space="preserve">Pluduno</t>
  </si>
  <si>
    <t xml:space="preserve">Plufur</t>
  </si>
  <si>
    <t xml:space="preserve">Plumaudan</t>
  </si>
  <si>
    <t xml:space="preserve">Plumaugat</t>
  </si>
  <si>
    <t xml:space="preserve">Plumieux</t>
  </si>
  <si>
    <t xml:space="preserve">Plurien</t>
  </si>
  <si>
    <t xml:space="preserve">Plusquellec</t>
  </si>
  <si>
    <t xml:space="preserve">Plussulien</t>
  </si>
  <si>
    <t xml:space="preserve">Pluzunet</t>
  </si>
  <si>
    <t xml:space="preserve">Pommeret</t>
  </si>
  <si>
    <t xml:space="preserve">Pommerit-le-Vicomte</t>
  </si>
  <si>
    <t xml:space="preserve">Pont-Melvez</t>
  </si>
  <si>
    <t xml:space="preserve">Pontrieux</t>
  </si>
  <si>
    <t xml:space="preserve">Pordic</t>
  </si>
  <si>
    <t xml:space="preserve">Prat</t>
  </si>
  <si>
    <t xml:space="preserve">Quemper-Guézennec</t>
  </si>
  <si>
    <t xml:space="preserve">Quemperven</t>
  </si>
  <si>
    <t xml:space="preserve">Quessoy</t>
  </si>
  <si>
    <t xml:space="preserve">Quévert</t>
  </si>
  <si>
    <t xml:space="preserve">Quintenic</t>
  </si>
  <si>
    <t xml:space="preserve">Quintin</t>
  </si>
  <si>
    <t xml:space="preserve">Rospez</t>
  </si>
  <si>
    <t xml:space="preserve">Rostrenen</t>
  </si>
  <si>
    <t xml:space="preserve">Rouillac</t>
  </si>
  <si>
    <t xml:space="preserve">Ruca</t>
  </si>
  <si>
    <t xml:space="preserve">Runan</t>
  </si>
  <si>
    <t xml:space="preserve">Saint-Adrien</t>
  </si>
  <si>
    <t xml:space="preserve">Saint-Agathon</t>
  </si>
  <si>
    <t xml:space="preserve">Saint-Alban</t>
  </si>
  <si>
    <t xml:space="preserve">Saint-André-des-Eaux</t>
  </si>
  <si>
    <t xml:space="preserve">Saint-Barnabé</t>
  </si>
  <si>
    <t xml:space="preserve">Saint-Bihy</t>
  </si>
  <si>
    <t xml:space="preserve">Saint-Brandan</t>
  </si>
  <si>
    <t xml:space="preserve">Saint-Brieuc</t>
  </si>
  <si>
    <t xml:space="preserve">Saint-Caradec</t>
  </si>
  <si>
    <t xml:space="preserve">Saint-Carné</t>
  </si>
  <si>
    <t xml:space="preserve">Saint-Carreuc</t>
  </si>
  <si>
    <t xml:space="preserve">Saint-Cast-le-Guildo</t>
  </si>
  <si>
    <t xml:space="preserve">Saint-Clet</t>
  </si>
  <si>
    <t xml:space="preserve">Saint-Connan</t>
  </si>
  <si>
    <t xml:space="preserve">Saint-Connec</t>
  </si>
  <si>
    <t xml:space="preserve">Saint-Denoual</t>
  </si>
  <si>
    <t xml:space="preserve">Saint-Donan</t>
  </si>
  <si>
    <t xml:space="preserve">Saint-Étienne-du-Gué-de-l'Isle</t>
  </si>
  <si>
    <t xml:space="preserve">Sainte-Tréphine</t>
  </si>
  <si>
    <t xml:space="preserve">Saint-Fiacre</t>
  </si>
  <si>
    <t xml:space="preserve">Saint-Gildas</t>
  </si>
  <si>
    <t xml:space="preserve">Saint-Gilles-les-Bois</t>
  </si>
  <si>
    <t xml:space="preserve">Saint-Gilles-Pligeaux</t>
  </si>
  <si>
    <t xml:space="preserve">Saint-Gilles-Vieux-Marché</t>
  </si>
  <si>
    <t xml:space="preserve">Saint-Glen</t>
  </si>
  <si>
    <t xml:space="preserve">Saint-Hélen</t>
  </si>
  <si>
    <t xml:space="preserve">Saint-Hervé</t>
  </si>
  <si>
    <t xml:space="preserve">Saint-Igeaux</t>
  </si>
  <si>
    <t xml:space="preserve">Saint-Jacut-de-la-Mer</t>
  </si>
  <si>
    <t xml:space="preserve">Saint-Jean-Kerdaniel</t>
  </si>
  <si>
    <t xml:space="preserve">Saint-Jouan-de-l'Isle</t>
  </si>
  <si>
    <t xml:space="preserve">Saint-Judoce</t>
  </si>
  <si>
    <t xml:space="preserve">Saint-Julien</t>
  </si>
  <si>
    <t xml:space="preserve">Saint-Juvat</t>
  </si>
  <si>
    <t xml:space="preserve">Saint-Launeuc</t>
  </si>
  <si>
    <t xml:space="preserve">Saint-Laurent</t>
  </si>
  <si>
    <t xml:space="preserve">Saint-Lormel</t>
  </si>
  <si>
    <t xml:space="preserve">Saint-Maden</t>
  </si>
  <si>
    <t xml:space="preserve">Saint-Martin-des-Prés</t>
  </si>
  <si>
    <t xml:space="preserve">Saint-Maudan</t>
  </si>
  <si>
    <t xml:space="preserve">Saint-Maudez</t>
  </si>
  <si>
    <t xml:space="preserve">Saint-Mayeux</t>
  </si>
  <si>
    <t xml:space="preserve">Saint-Méloir-des-Bois</t>
  </si>
  <si>
    <t xml:space="preserve">Saint-Michel-de-Plélan</t>
  </si>
  <si>
    <t xml:space="preserve">Saint-Michel-en-Grève</t>
  </si>
  <si>
    <t xml:space="preserve">Saint-Nicodème</t>
  </si>
  <si>
    <t xml:space="preserve">Saint-Nicolas-du-Pélem</t>
  </si>
  <si>
    <t xml:space="preserve">Saint-Péver</t>
  </si>
  <si>
    <t xml:space="preserve">Saint-Pôtan</t>
  </si>
  <si>
    <t xml:space="preserve">Saint-Quay-Perros</t>
  </si>
  <si>
    <t xml:space="preserve">Saint-Quay-Portrieux</t>
  </si>
  <si>
    <t xml:space="preserve">Saint-Rieul</t>
  </si>
  <si>
    <t xml:space="preserve">Saint-Samson-sur-Rance</t>
  </si>
  <si>
    <t xml:space="preserve">Saint-Servais</t>
  </si>
  <si>
    <t xml:space="preserve">Saint-Thélo</t>
  </si>
  <si>
    <t xml:space="preserve">Saint-Trimoël</t>
  </si>
  <si>
    <t xml:space="preserve">Saint-Vran</t>
  </si>
  <si>
    <t xml:space="preserve">Senven-Léhart</t>
  </si>
  <si>
    <t xml:space="preserve">Sévignac</t>
  </si>
  <si>
    <t xml:space="preserve">Squiffiec</t>
  </si>
  <si>
    <t xml:space="preserve">Taden</t>
  </si>
  <si>
    <t xml:space="preserve">Tonquédec</t>
  </si>
  <si>
    <t xml:space="preserve">Tramain</t>
  </si>
  <si>
    <t xml:space="preserve">Trébédan</t>
  </si>
  <si>
    <t xml:space="preserve">Trébeurden</t>
  </si>
  <si>
    <t xml:space="preserve">Trébrivan</t>
  </si>
  <si>
    <t xml:space="preserve">Trébry</t>
  </si>
  <si>
    <t xml:space="preserve">Trédaniel</t>
  </si>
  <si>
    <t xml:space="preserve">Trédarzec</t>
  </si>
  <si>
    <t xml:space="preserve">Trédias</t>
  </si>
  <si>
    <t xml:space="preserve">Trédrez-Locquémeau</t>
  </si>
  <si>
    <t xml:space="preserve">Tréduder</t>
  </si>
  <si>
    <t xml:space="preserve">Treffrin</t>
  </si>
  <si>
    <t xml:space="preserve">Tréfumel</t>
  </si>
  <si>
    <t xml:space="preserve">Trégastel</t>
  </si>
  <si>
    <t xml:space="preserve">Tréglamus</t>
  </si>
  <si>
    <t xml:space="preserve">Trégomeur</t>
  </si>
  <si>
    <t xml:space="preserve">Trégonneau</t>
  </si>
  <si>
    <t xml:space="preserve">Trégrom</t>
  </si>
  <si>
    <t xml:space="preserve">Trégueux</t>
  </si>
  <si>
    <t xml:space="preserve">Tréguidel</t>
  </si>
  <si>
    <t xml:space="preserve">Tréguier</t>
  </si>
  <si>
    <t xml:space="preserve">Trélévern</t>
  </si>
  <si>
    <t xml:space="preserve">Trélivan</t>
  </si>
  <si>
    <t xml:space="preserve">Trémargat</t>
  </si>
  <si>
    <t xml:space="preserve">Trémel</t>
  </si>
  <si>
    <t xml:space="preserve">Tréméreuc</t>
  </si>
  <si>
    <t xml:space="preserve">Trémeur</t>
  </si>
  <si>
    <t xml:space="preserve">Tréméven</t>
  </si>
  <si>
    <t xml:space="preserve">Trémorel</t>
  </si>
  <si>
    <t xml:space="preserve">Trémuson</t>
  </si>
  <si>
    <t xml:space="preserve">Tréogan</t>
  </si>
  <si>
    <t xml:space="preserve">Tressignaux</t>
  </si>
  <si>
    <t xml:space="preserve">Trévé</t>
  </si>
  <si>
    <t xml:space="preserve">Tréveneuc</t>
  </si>
  <si>
    <t xml:space="preserve">Trévérec</t>
  </si>
  <si>
    <t xml:space="preserve">Trévou-Tréguignec</t>
  </si>
  <si>
    <t xml:space="preserve">Trévron</t>
  </si>
  <si>
    <t xml:space="preserve">Trézény</t>
  </si>
  <si>
    <t xml:space="preserve">Troguéry</t>
  </si>
  <si>
    <t xml:space="preserve">Uzel</t>
  </si>
  <si>
    <t xml:space="preserve">Vildé-Guingalan</t>
  </si>
  <si>
    <t xml:space="preserve">Yffiniac</t>
  </si>
  <si>
    <t xml:space="preserve">Yvias</t>
  </si>
  <si>
    <t xml:space="preserve">Yvignac-la-Tour</t>
  </si>
  <si>
    <t xml:space="preserve">Argol</t>
  </si>
  <si>
    <t xml:space="preserve">Arzano</t>
  </si>
  <si>
    <t xml:space="preserve">Audierne</t>
  </si>
  <si>
    <t xml:space="preserve">Bannalec</t>
  </si>
  <si>
    <t xml:space="preserve">Baye</t>
  </si>
  <si>
    <t xml:space="preserve">Bénodet</t>
  </si>
  <si>
    <t xml:space="preserve">Berrien</t>
  </si>
  <si>
    <t xml:space="preserve">Beuzec-Cap-Sizun</t>
  </si>
  <si>
    <t xml:space="preserve">Bodilis</t>
  </si>
  <si>
    <t xml:space="preserve">Bohars</t>
  </si>
  <si>
    <t xml:space="preserve">Bolazec</t>
  </si>
  <si>
    <t xml:space="preserve">Botmeur</t>
  </si>
  <si>
    <t xml:space="preserve">Botsorhel</t>
  </si>
  <si>
    <t xml:space="preserve">Bourg-Blanc</t>
  </si>
  <si>
    <t xml:space="preserve">Brasparts</t>
  </si>
  <si>
    <t xml:space="preserve">Brélès</t>
  </si>
  <si>
    <t xml:space="preserve">Brennilis</t>
  </si>
  <si>
    <t xml:space="preserve">Brest</t>
  </si>
  <si>
    <t xml:space="preserve">Briec</t>
  </si>
  <si>
    <t xml:space="preserve">Camaret-sur-Mer</t>
  </si>
  <si>
    <t xml:space="preserve">Carantec</t>
  </si>
  <si>
    <t xml:space="preserve">Carhaix-Plouguer</t>
  </si>
  <si>
    <t xml:space="preserve">Cast</t>
  </si>
  <si>
    <t xml:space="preserve">Châteaulin</t>
  </si>
  <si>
    <t xml:space="preserve">Châteauneuf-du-Faou</t>
  </si>
  <si>
    <t xml:space="preserve">Cléden-Cap-Sizun</t>
  </si>
  <si>
    <t xml:space="preserve">Cléden-Poher</t>
  </si>
  <si>
    <t xml:space="preserve">Cléder</t>
  </si>
  <si>
    <t xml:space="preserve">Clohars-Carnoët</t>
  </si>
  <si>
    <t xml:space="preserve">Clohars-Fouesnant</t>
  </si>
  <si>
    <t xml:space="preserve">Coat-Méal</t>
  </si>
  <si>
    <t xml:space="preserve">Collorec</t>
  </si>
  <si>
    <t xml:space="preserve">Combrit</t>
  </si>
  <si>
    <t xml:space="preserve">Commana</t>
  </si>
  <si>
    <t xml:space="preserve">Concarneau</t>
  </si>
  <si>
    <t xml:space="preserve">Confort-Meilars</t>
  </si>
  <si>
    <t xml:space="preserve">Coray</t>
  </si>
  <si>
    <t xml:space="preserve">Crozon</t>
  </si>
  <si>
    <t xml:space="preserve">Daoulas</t>
  </si>
  <si>
    <t xml:space="preserve">Dinéault</t>
  </si>
  <si>
    <t xml:space="preserve">Dirinon</t>
  </si>
  <si>
    <t xml:space="preserve">Douarnenez</t>
  </si>
  <si>
    <t xml:space="preserve">Edern</t>
  </si>
  <si>
    <t xml:space="preserve">Elliant</t>
  </si>
  <si>
    <t xml:space="preserve">Ergué-Gabéric</t>
  </si>
  <si>
    <t xml:space="preserve">Fouesnant</t>
  </si>
  <si>
    <t xml:space="preserve">Garlan</t>
  </si>
  <si>
    <t xml:space="preserve">Gouesnach</t>
  </si>
  <si>
    <t xml:space="preserve">Gouesnou</t>
  </si>
  <si>
    <t xml:space="preserve">Gouézec</t>
  </si>
  <si>
    <t xml:space="preserve">Goulien</t>
  </si>
  <si>
    <t xml:space="preserve">Goulven</t>
  </si>
  <si>
    <t xml:space="preserve">Gourlizon</t>
  </si>
  <si>
    <t xml:space="preserve">Guengat</t>
  </si>
  <si>
    <t xml:space="preserve">Guerlesquin</t>
  </si>
  <si>
    <t xml:space="preserve">Guiclan</t>
  </si>
  <si>
    <t xml:space="preserve">Guilers</t>
  </si>
  <si>
    <t xml:space="preserve">Guiler-sur-Goyen</t>
  </si>
  <si>
    <t xml:space="preserve">Guilligomarc'h</t>
  </si>
  <si>
    <t xml:space="preserve">Guilvinec</t>
  </si>
  <si>
    <t xml:space="preserve">Guimaëc</t>
  </si>
  <si>
    <t xml:space="preserve">Guimiliau</t>
  </si>
  <si>
    <t xml:space="preserve">Guipavas</t>
  </si>
  <si>
    <t xml:space="preserve">Guissény</t>
  </si>
  <si>
    <t xml:space="preserve">Hanvec</t>
  </si>
  <si>
    <t xml:space="preserve">Henvic</t>
  </si>
  <si>
    <t xml:space="preserve">Hôpital-Camfrout</t>
  </si>
  <si>
    <t xml:space="preserve">Huelgoat</t>
  </si>
  <si>
    <t xml:space="preserve">Île-de-Batz</t>
  </si>
  <si>
    <t xml:space="preserve">Île-de-Sein</t>
  </si>
  <si>
    <t xml:space="preserve">Île-Molène</t>
  </si>
  <si>
    <t xml:space="preserve">Île-Tudy</t>
  </si>
  <si>
    <t xml:space="preserve">Irvillac</t>
  </si>
  <si>
    <t xml:space="preserve">Kergloff</t>
  </si>
  <si>
    <t xml:space="preserve">Kerlaz</t>
  </si>
  <si>
    <t xml:space="preserve">Kerlouan</t>
  </si>
  <si>
    <t xml:space="preserve">Kernilis</t>
  </si>
  <si>
    <t xml:space="preserve">Kernouës</t>
  </si>
  <si>
    <t xml:space="preserve">Kersaint-Plabennec</t>
  </si>
  <si>
    <t xml:space="preserve">La Feuillée</t>
  </si>
  <si>
    <t xml:space="preserve">La Forest-Landerneau</t>
  </si>
  <si>
    <t xml:space="preserve">La Forêt-Fouesnant</t>
  </si>
  <si>
    <t xml:space="preserve">La Martyre</t>
  </si>
  <si>
    <t xml:space="preserve">La Roche-Maurice</t>
  </si>
  <si>
    <t xml:space="preserve">Lampaul-Guimiliau</t>
  </si>
  <si>
    <t xml:space="preserve">Lampaul-Plouarzel</t>
  </si>
  <si>
    <t xml:space="preserve">Lampaul-Ploudalmézeau</t>
  </si>
  <si>
    <t xml:space="preserve">Lanarvily</t>
  </si>
  <si>
    <t xml:space="preserve">Landéda</t>
  </si>
  <si>
    <t xml:space="preserve">Landeleau</t>
  </si>
  <si>
    <t xml:space="preserve">Landerneau</t>
  </si>
  <si>
    <t xml:space="preserve">Landévennec</t>
  </si>
  <si>
    <t xml:space="preserve">Landivisiau</t>
  </si>
  <si>
    <t xml:space="preserve">Landrévarzec</t>
  </si>
  <si>
    <t xml:space="preserve">Landudal</t>
  </si>
  <si>
    <t xml:space="preserve">Landudec</t>
  </si>
  <si>
    <t xml:space="preserve">Landunvez</t>
  </si>
  <si>
    <t xml:space="preserve">Langolen</t>
  </si>
  <si>
    <t xml:space="preserve">Lanhouarneau</t>
  </si>
  <si>
    <t xml:space="preserve">Lanildut</t>
  </si>
  <si>
    <t xml:space="preserve">Lanmeur</t>
  </si>
  <si>
    <t xml:space="preserve">Lannéanou</t>
  </si>
  <si>
    <t xml:space="preserve">Lannédern</t>
  </si>
  <si>
    <t xml:space="preserve">Lanneuffret</t>
  </si>
  <si>
    <t xml:space="preserve">Lannilis</t>
  </si>
  <si>
    <t xml:space="preserve">Lanrivoaré</t>
  </si>
  <si>
    <t xml:space="preserve">Lanvéoc</t>
  </si>
  <si>
    <t xml:space="preserve">Laz</t>
  </si>
  <si>
    <t xml:space="preserve">Le Cloître-Pleyben</t>
  </si>
  <si>
    <t xml:space="preserve">Le Cloître-Saint-Thégonnec</t>
  </si>
  <si>
    <t xml:space="preserve">Le Conquet</t>
  </si>
  <si>
    <t xml:space="preserve">Le Drennec</t>
  </si>
  <si>
    <t xml:space="preserve">Le Faou</t>
  </si>
  <si>
    <t xml:space="preserve">Le Folgoët</t>
  </si>
  <si>
    <t xml:space="preserve">Le Juch</t>
  </si>
  <si>
    <t xml:space="preserve">Le Relecq-Kerhuon</t>
  </si>
  <si>
    <t xml:space="preserve">Le Tréhou</t>
  </si>
  <si>
    <t xml:space="preserve">Le Trévoux</t>
  </si>
  <si>
    <t xml:space="preserve">Lennon</t>
  </si>
  <si>
    <t xml:space="preserve">Lesneven</t>
  </si>
  <si>
    <t xml:space="preserve">Leuhan</t>
  </si>
  <si>
    <t xml:space="preserve">Loc-Brévalaire</t>
  </si>
  <si>
    <t xml:space="preserve">Loc-Eguiner</t>
  </si>
  <si>
    <t xml:space="preserve">Locmaria-Plouzané</t>
  </si>
  <si>
    <t xml:space="preserve">Locmélar</t>
  </si>
  <si>
    <t xml:space="preserve">Locquénolé</t>
  </si>
  <si>
    <t xml:space="preserve">Locquirec</t>
  </si>
  <si>
    <t xml:space="preserve">Locronan</t>
  </si>
  <si>
    <t xml:space="preserve">Loctudy</t>
  </si>
  <si>
    <t xml:space="preserve">Locunolé</t>
  </si>
  <si>
    <t xml:space="preserve">Logonna-Daoulas</t>
  </si>
  <si>
    <t xml:space="preserve">Lopérec</t>
  </si>
  <si>
    <t xml:space="preserve">Loperhet</t>
  </si>
  <si>
    <t xml:space="preserve">Loqueffret</t>
  </si>
  <si>
    <t xml:space="preserve">Lothey</t>
  </si>
  <si>
    <t xml:space="preserve">Mahalon</t>
  </si>
  <si>
    <t xml:space="preserve">Melgven</t>
  </si>
  <si>
    <t xml:space="preserve">Mellac</t>
  </si>
  <si>
    <t xml:space="preserve">Mespaul</t>
  </si>
  <si>
    <t xml:space="preserve">Milizac-Guipronvel</t>
  </si>
  <si>
    <t xml:space="preserve">Moëlan-sur-Mer</t>
  </si>
  <si>
    <t xml:space="preserve">Morlaix</t>
  </si>
  <si>
    <t xml:space="preserve">Motreff</t>
  </si>
  <si>
    <t xml:space="preserve">Névez</t>
  </si>
  <si>
    <t xml:space="preserve">Ouessant</t>
  </si>
  <si>
    <t xml:space="preserve">Pencran</t>
  </si>
  <si>
    <t xml:space="preserve">Penmarc'h</t>
  </si>
  <si>
    <t xml:space="preserve">Peumerit</t>
  </si>
  <si>
    <t xml:space="preserve">Plabennec</t>
  </si>
  <si>
    <t xml:space="preserve">Pleuven</t>
  </si>
  <si>
    <t xml:space="preserve">Pleyben</t>
  </si>
  <si>
    <t xml:space="preserve">Pleyber-Christ</t>
  </si>
  <si>
    <t xml:space="preserve">Plobannalec-Lesconil</t>
  </si>
  <si>
    <t xml:space="preserve">Ploéven</t>
  </si>
  <si>
    <t xml:space="preserve">Plogastel-Saint-Germain</t>
  </si>
  <si>
    <t xml:space="preserve">Plogoff</t>
  </si>
  <si>
    <t xml:space="preserve">Plogonnec</t>
  </si>
  <si>
    <t xml:space="preserve">Plomelin</t>
  </si>
  <si>
    <t xml:space="preserve">Plomeur</t>
  </si>
  <si>
    <t xml:space="preserve">Plomodiern</t>
  </si>
  <si>
    <t xml:space="preserve">Plonéis</t>
  </si>
  <si>
    <t xml:space="preserve">Plonéour-Lanvern</t>
  </si>
  <si>
    <t xml:space="preserve">Plonévez-du-Faou</t>
  </si>
  <si>
    <t xml:space="preserve">Plonévez-Porzay</t>
  </si>
  <si>
    <t xml:space="preserve">Plouarzel</t>
  </si>
  <si>
    <t xml:space="preserve">Ploudalmézeau</t>
  </si>
  <si>
    <t xml:space="preserve">Ploudaniel</t>
  </si>
  <si>
    <t xml:space="preserve">Ploudiry</t>
  </si>
  <si>
    <t xml:space="preserve">Plouédern</t>
  </si>
  <si>
    <t xml:space="preserve">Plouégat-Guérand</t>
  </si>
  <si>
    <t xml:space="preserve">Plouégat-Moysan</t>
  </si>
  <si>
    <t xml:space="preserve">Plouénan</t>
  </si>
  <si>
    <t xml:space="preserve">Plouescat</t>
  </si>
  <si>
    <t xml:space="preserve">Plouezoc'h</t>
  </si>
  <si>
    <t xml:space="preserve">Plougar</t>
  </si>
  <si>
    <t xml:space="preserve">Plougasnou</t>
  </si>
  <si>
    <t xml:space="preserve">Plougastel-Daoulas</t>
  </si>
  <si>
    <t xml:space="preserve">Plougonvelin</t>
  </si>
  <si>
    <t xml:space="preserve">Plougonven</t>
  </si>
  <si>
    <t xml:space="preserve">Plougoulm</t>
  </si>
  <si>
    <t xml:space="preserve">Plougourvest</t>
  </si>
  <si>
    <t xml:space="preserve">Plouguerneau</t>
  </si>
  <si>
    <t xml:space="preserve">Plouguin</t>
  </si>
  <si>
    <t xml:space="preserve">Plouhinec</t>
  </si>
  <si>
    <t xml:space="preserve">Plouider</t>
  </si>
  <si>
    <t xml:space="preserve">Plouigneau</t>
  </si>
  <si>
    <t xml:space="preserve">Ploumoguer</t>
  </si>
  <si>
    <t xml:space="preserve">Plounéour-Brignogan-Plages</t>
  </si>
  <si>
    <t xml:space="preserve">Plounéour-Ménez</t>
  </si>
  <si>
    <t xml:space="preserve">Plounéventer</t>
  </si>
  <si>
    <t xml:space="preserve">Plounévézel</t>
  </si>
  <si>
    <t xml:space="preserve">Plounévez-Lochrist</t>
  </si>
  <si>
    <t xml:space="preserve">Plourin</t>
  </si>
  <si>
    <t xml:space="preserve">Plourin-lès-Morlaix</t>
  </si>
  <si>
    <t xml:space="preserve">Plouvien</t>
  </si>
  <si>
    <t xml:space="preserve">Plouvorn</t>
  </si>
  <si>
    <t xml:space="preserve">Plouyé</t>
  </si>
  <si>
    <t xml:space="preserve">Plouzané</t>
  </si>
  <si>
    <t xml:space="preserve">Plouzévédé</t>
  </si>
  <si>
    <t xml:space="preserve">Plovan</t>
  </si>
  <si>
    <t xml:space="preserve">Plozévet</t>
  </si>
  <si>
    <t xml:space="preserve">Pluguffan</t>
  </si>
  <si>
    <t xml:space="preserve">Pont-Aven</t>
  </si>
  <si>
    <t xml:space="preserve">Pont-Croix</t>
  </si>
  <si>
    <t xml:space="preserve">Pont-de-Buis-lès-Quimerch</t>
  </si>
  <si>
    <t xml:space="preserve">Pont-l'Abbé</t>
  </si>
  <si>
    <t xml:space="preserve">Porspoder</t>
  </si>
  <si>
    <t xml:space="preserve">Port-Launay</t>
  </si>
  <si>
    <t xml:space="preserve">Pouldergat</t>
  </si>
  <si>
    <t xml:space="preserve">Pouldreuzic</t>
  </si>
  <si>
    <t xml:space="preserve">Poullan-sur-Mer</t>
  </si>
  <si>
    <t xml:space="preserve">Poullaouen</t>
  </si>
  <si>
    <t xml:space="preserve">Primelin</t>
  </si>
  <si>
    <t xml:space="preserve">Quéménéven</t>
  </si>
  <si>
    <t xml:space="preserve">Querrien</t>
  </si>
  <si>
    <t xml:space="preserve">Quimper</t>
  </si>
  <si>
    <t xml:space="preserve">Quimperlé</t>
  </si>
  <si>
    <t xml:space="preserve">Rédené</t>
  </si>
  <si>
    <t xml:space="preserve">Riec-sur-Bélon</t>
  </si>
  <si>
    <t xml:space="preserve">Roscanvel</t>
  </si>
  <si>
    <t xml:space="preserve">Roscoff</t>
  </si>
  <si>
    <t xml:space="preserve">Rosnoën</t>
  </si>
  <si>
    <t xml:space="preserve">Rosporden</t>
  </si>
  <si>
    <t xml:space="preserve">Saint-Coulitz</t>
  </si>
  <si>
    <t xml:space="preserve">Saint-Derrien</t>
  </si>
  <si>
    <t xml:space="preserve">Saint-Divy</t>
  </si>
  <si>
    <t xml:space="preserve">Saint-Eloy</t>
  </si>
  <si>
    <t xml:space="preserve">Sainte-Sève</t>
  </si>
  <si>
    <t xml:space="preserve">Saint-Évarzec</t>
  </si>
  <si>
    <t xml:space="preserve">Saint-Frégant</t>
  </si>
  <si>
    <t xml:space="preserve">Saint-Goazec</t>
  </si>
  <si>
    <t xml:space="preserve">Saint-Hernin</t>
  </si>
  <si>
    <t xml:space="preserve">Saint-Jean-du-Doigt</t>
  </si>
  <si>
    <t xml:space="preserve">Saint-Jean-Trolimon</t>
  </si>
  <si>
    <t xml:space="preserve">Saint-Martin-des-Champs</t>
  </si>
  <si>
    <t xml:space="preserve">Saint-Méen</t>
  </si>
  <si>
    <t xml:space="preserve">Saint-Nic</t>
  </si>
  <si>
    <t xml:space="preserve">Saint-Pabu</t>
  </si>
  <si>
    <t xml:space="preserve">Saint-Pol-de-Léon</t>
  </si>
  <si>
    <t xml:space="preserve">Saint-Renan</t>
  </si>
  <si>
    <t xml:space="preserve">Saint-Rivoal</t>
  </si>
  <si>
    <t xml:space="preserve">Saint-Sauveur</t>
  </si>
  <si>
    <t xml:space="preserve">Saint-Ségal</t>
  </si>
  <si>
    <t xml:space="preserve">Saint-Thégonnec Loc-Eguiner</t>
  </si>
  <si>
    <t xml:space="preserve">Saint-Thois</t>
  </si>
  <si>
    <t xml:space="preserve">Saint-Thonan</t>
  </si>
  <si>
    <t xml:space="preserve">Saint-Thurien</t>
  </si>
  <si>
    <t xml:space="preserve">Saint-Urbain</t>
  </si>
  <si>
    <t xml:space="preserve">Saint-Vougay</t>
  </si>
  <si>
    <t xml:space="preserve">Saint-Yvi</t>
  </si>
  <si>
    <t xml:space="preserve">Santec</t>
  </si>
  <si>
    <t xml:space="preserve">Scaër</t>
  </si>
  <si>
    <t xml:space="preserve">Scrignac</t>
  </si>
  <si>
    <t xml:space="preserve">Sibiril</t>
  </si>
  <si>
    <t xml:space="preserve">Sizun</t>
  </si>
  <si>
    <t xml:space="preserve">Spézet</t>
  </si>
  <si>
    <t xml:space="preserve">Taulé</t>
  </si>
  <si>
    <t xml:space="preserve">Telgruc-sur-Mer</t>
  </si>
  <si>
    <t xml:space="preserve">Tourch</t>
  </si>
  <si>
    <t xml:space="preserve">Trébabu</t>
  </si>
  <si>
    <t xml:space="preserve">Treffiagat</t>
  </si>
  <si>
    <t xml:space="preserve">Tréflaouénan</t>
  </si>
  <si>
    <t xml:space="preserve">Tréflévénez</t>
  </si>
  <si>
    <t xml:space="preserve">Tréflez</t>
  </si>
  <si>
    <t xml:space="preserve">Trégarantec</t>
  </si>
  <si>
    <t xml:space="preserve">Trégarvan</t>
  </si>
  <si>
    <t xml:space="preserve">Tréglonou</t>
  </si>
  <si>
    <t xml:space="preserve">Trégourez</t>
  </si>
  <si>
    <t xml:space="preserve">Tréguennec</t>
  </si>
  <si>
    <t xml:space="preserve">Trégunc</t>
  </si>
  <si>
    <t xml:space="preserve">Trémaouézan</t>
  </si>
  <si>
    <t xml:space="preserve">Tréméoc</t>
  </si>
  <si>
    <t xml:space="preserve">Tréogat</t>
  </si>
  <si>
    <t xml:space="preserve">Tréouergat</t>
  </si>
  <si>
    <t xml:space="preserve">Trézilidé</t>
  </si>
  <si>
    <t xml:space="preserve">Acigné</t>
  </si>
  <si>
    <t xml:space="preserve">Amanlis</t>
  </si>
  <si>
    <t xml:space="preserve">Andouillé-Neuville</t>
  </si>
  <si>
    <t xml:space="preserve">Arbrissel</t>
  </si>
  <si>
    <t xml:space="preserve">Argentré-du-Plessis</t>
  </si>
  <si>
    <t xml:space="preserve">Aubigné</t>
  </si>
  <si>
    <t xml:space="preserve">Availles-sur-Seiche</t>
  </si>
  <si>
    <t xml:space="preserve">Baguer-Morvan</t>
  </si>
  <si>
    <t xml:space="preserve">Baguer-Pican</t>
  </si>
  <si>
    <t xml:space="preserve">Bain-de-Bretagne</t>
  </si>
  <si>
    <t xml:space="preserve">Bains-sur-Oust</t>
  </si>
  <si>
    <t xml:space="preserve">Bais</t>
  </si>
  <si>
    <t xml:space="preserve">Balazé</t>
  </si>
  <si>
    <t xml:space="preserve">Baulon</t>
  </si>
  <si>
    <t xml:space="preserve">Bazouges-la-Pérouse</t>
  </si>
  <si>
    <t xml:space="preserve">Beaucé</t>
  </si>
  <si>
    <t xml:space="preserve">Bécherel</t>
  </si>
  <si>
    <t xml:space="preserve">Bédée</t>
  </si>
  <si>
    <t xml:space="preserve">Betton</t>
  </si>
  <si>
    <t xml:space="preserve">Billé</t>
  </si>
  <si>
    <t xml:space="preserve">Bléruais</t>
  </si>
  <si>
    <t xml:space="preserve">Boisgervilly</t>
  </si>
  <si>
    <t xml:space="preserve">Boistrudan</t>
  </si>
  <si>
    <t xml:space="preserve">Bonnemain</t>
  </si>
  <si>
    <t xml:space="preserve">Bourgbarré</t>
  </si>
  <si>
    <t xml:space="preserve">Bourg-des-Comptes</t>
  </si>
  <si>
    <t xml:space="preserve">Bovel</t>
  </si>
  <si>
    <t xml:space="preserve">Bréal-sous-Montfort</t>
  </si>
  <si>
    <t xml:space="preserve">Bréal-sous-Vitré</t>
  </si>
  <si>
    <t xml:space="preserve">Brécé</t>
  </si>
  <si>
    <t xml:space="preserve">Breteil</t>
  </si>
  <si>
    <t xml:space="preserve">Brie</t>
  </si>
  <si>
    <t xml:space="preserve">Brielles</t>
  </si>
  <si>
    <t xml:space="preserve">Broualan</t>
  </si>
  <si>
    <t xml:space="preserve">Bruc-sur-Aff</t>
  </si>
  <si>
    <t xml:space="preserve">Bruz</t>
  </si>
  <si>
    <t xml:space="preserve">Cancale</t>
  </si>
  <si>
    <t xml:space="preserve">Cardroc</t>
  </si>
  <si>
    <t xml:space="preserve">Cesson-Sévigné</t>
  </si>
  <si>
    <t xml:space="preserve">Champeaux</t>
  </si>
  <si>
    <t xml:space="preserve">Chanteloup</t>
  </si>
  <si>
    <t xml:space="preserve">Chantepie</t>
  </si>
  <si>
    <t xml:space="preserve">Chartres-de-Bretagne</t>
  </si>
  <si>
    <t xml:space="preserve">Chasné-sur-Illet</t>
  </si>
  <si>
    <t xml:space="preserve">Châteaubourg</t>
  </si>
  <si>
    <t xml:space="preserve">Châteaugiron</t>
  </si>
  <si>
    <t xml:space="preserve">Châteauneuf-d'Ille-et-Vilaine</t>
  </si>
  <si>
    <t xml:space="preserve">Châtillon-en-Vendelais</t>
  </si>
  <si>
    <t xml:space="preserve">Chauvigné</t>
  </si>
  <si>
    <t xml:space="preserve">Chavagne</t>
  </si>
  <si>
    <t xml:space="preserve">Chelun</t>
  </si>
  <si>
    <t xml:space="preserve">Cherrueix</t>
  </si>
  <si>
    <t xml:space="preserve">Chevaigné</t>
  </si>
  <si>
    <t xml:space="preserve">Cintré</t>
  </si>
  <si>
    <t xml:space="preserve">Clayes</t>
  </si>
  <si>
    <t xml:space="preserve">Coësmes</t>
  </si>
  <si>
    <t xml:space="preserve">Comblessac</t>
  </si>
  <si>
    <t xml:space="preserve">Combourg</t>
  </si>
  <si>
    <t xml:space="preserve">Combourtillé</t>
  </si>
  <si>
    <t xml:space="preserve">Cornillé</t>
  </si>
  <si>
    <t xml:space="preserve">Corps-Nuds</t>
  </si>
  <si>
    <t xml:space="preserve">Crevin</t>
  </si>
  <si>
    <t xml:space="preserve">Cuguen</t>
  </si>
  <si>
    <t xml:space="preserve">Dinard</t>
  </si>
  <si>
    <t xml:space="preserve">Dingé</t>
  </si>
  <si>
    <t xml:space="preserve">Dol-de-Bretagne</t>
  </si>
  <si>
    <t xml:space="preserve">Domagné</t>
  </si>
  <si>
    <t xml:space="preserve">Domalain</t>
  </si>
  <si>
    <t xml:space="preserve">Domloup</t>
  </si>
  <si>
    <t xml:space="preserve">Dourdain</t>
  </si>
  <si>
    <t xml:space="preserve">Drouges</t>
  </si>
  <si>
    <t xml:space="preserve">Eancé</t>
  </si>
  <si>
    <t xml:space="preserve">Epiniac</t>
  </si>
  <si>
    <t xml:space="preserve">Erbrée</t>
  </si>
  <si>
    <t xml:space="preserve">Ercé-en-Lamée</t>
  </si>
  <si>
    <t xml:space="preserve">Ercé-près-Liffré</t>
  </si>
  <si>
    <t xml:space="preserve">Essé</t>
  </si>
  <si>
    <t xml:space="preserve">Étrelles</t>
  </si>
  <si>
    <t xml:space="preserve">Feins</t>
  </si>
  <si>
    <t xml:space="preserve">Fleurigné</t>
  </si>
  <si>
    <t xml:space="preserve">Forges-la-Forêt</t>
  </si>
  <si>
    <t xml:space="preserve">Fougères</t>
  </si>
  <si>
    <t xml:space="preserve">Gaël</t>
  </si>
  <si>
    <t xml:space="preserve">Gahard</t>
  </si>
  <si>
    <t xml:space="preserve">Gennes-sur-Seiche</t>
  </si>
  <si>
    <t xml:space="preserve">Gévezé</t>
  </si>
  <si>
    <t xml:space="preserve">Gosné</t>
  </si>
  <si>
    <t xml:space="preserve">Goven</t>
  </si>
  <si>
    <t xml:space="preserve">Grand-Fougeray</t>
  </si>
  <si>
    <t xml:space="preserve">Guichen</t>
  </si>
  <si>
    <t xml:space="preserve">Guignen</t>
  </si>
  <si>
    <t xml:space="preserve">Guipel</t>
  </si>
  <si>
    <t xml:space="preserve">Guipry-Messac</t>
  </si>
  <si>
    <t xml:space="preserve">Hédé-Bazouges</t>
  </si>
  <si>
    <t xml:space="preserve">Hirel</t>
  </si>
  <si>
    <t xml:space="preserve">Iffendic</t>
  </si>
  <si>
    <t xml:space="preserve">Irodouër</t>
  </si>
  <si>
    <t xml:space="preserve">Janzé</t>
  </si>
  <si>
    <t xml:space="preserve">Javené</t>
  </si>
  <si>
    <t xml:space="preserve">La Baussaine</t>
  </si>
  <si>
    <t xml:space="preserve">La Bazouge-du-Désert</t>
  </si>
  <si>
    <t xml:space="preserve">La Bosse-de-Bretagne</t>
  </si>
  <si>
    <t xml:space="preserve">La Bouëxière</t>
  </si>
  <si>
    <t xml:space="preserve">La Boussac</t>
  </si>
  <si>
    <t xml:space="preserve">La Chapelle du Lou du Lac</t>
  </si>
  <si>
    <t xml:space="preserve">La Chapelle-aux-Filtzméens</t>
  </si>
  <si>
    <t xml:space="preserve">La Chapelle-Bouëxic</t>
  </si>
  <si>
    <t xml:space="preserve">La Chapelle-Chaussée</t>
  </si>
  <si>
    <t xml:space="preserve">La Chapelle-de-Brain</t>
  </si>
  <si>
    <t xml:space="preserve">La Chapelle-des-Fougeretz</t>
  </si>
  <si>
    <t xml:space="preserve">La Chapelle-Erbrée</t>
  </si>
  <si>
    <t xml:space="preserve">La Chapelle-Janson</t>
  </si>
  <si>
    <t xml:space="preserve">La Chapelle-Saint-Aubert</t>
  </si>
  <si>
    <t xml:space="preserve">La Chapelle-Thouarault</t>
  </si>
  <si>
    <t xml:space="preserve">La Couyère</t>
  </si>
  <si>
    <t xml:space="preserve">La Dominelais</t>
  </si>
  <si>
    <t xml:space="preserve">La Fresnais</t>
  </si>
  <si>
    <t xml:space="preserve">La Gouesnière</t>
  </si>
  <si>
    <t xml:space="preserve">La Guerche-de-Bretagne</t>
  </si>
  <si>
    <t xml:space="preserve">La Mézière</t>
  </si>
  <si>
    <t xml:space="preserve">La Noë-Blanche</t>
  </si>
  <si>
    <t xml:space="preserve">La Nouaye</t>
  </si>
  <si>
    <t xml:space="preserve">La Richardais</t>
  </si>
  <si>
    <t xml:space="preserve">La Selle-en-Luitré</t>
  </si>
  <si>
    <t xml:space="preserve">La Selle-Guerchaise</t>
  </si>
  <si>
    <t xml:space="preserve">La Ville-ès-Nonais</t>
  </si>
  <si>
    <t xml:space="preserve">Laignelet</t>
  </si>
  <si>
    <t xml:space="preserve">Laillé</t>
  </si>
  <si>
    <t xml:space="preserve">Lalleu</t>
  </si>
  <si>
    <t xml:space="preserve">Landavran</t>
  </si>
  <si>
    <t xml:space="preserve">Landéan</t>
  </si>
  <si>
    <t xml:space="preserve">Landujan</t>
  </si>
  <si>
    <t xml:space="preserve">Langan</t>
  </si>
  <si>
    <t xml:space="preserve">Langon</t>
  </si>
  <si>
    <t xml:space="preserve">Langouet</t>
  </si>
  <si>
    <t xml:space="preserve">Lanrigan</t>
  </si>
  <si>
    <t xml:space="preserve">Lassy</t>
  </si>
  <si>
    <t xml:space="preserve">Le Châtellier</t>
  </si>
  <si>
    <t xml:space="preserve">Le Crouais</t>
  </si>
  <si>
    <t xml:space="preserve">Le Ferré</t>
  </si>
  <si>
    <t xml:space="preserve">Le Loroux</t>
  </si>
  <si>
    <t xml:space="preserve">Le Minihic-sur-Rance</t>
  </si>
  <si>
    <t xml:space="preserve">Le Pertre</t>
  </si>
  <si>
    <t xml:space="preserve">Le Petit-Fougeray</t>
  </si>
  <si>
    <t xml:space="preserve">Le Rheu</t>
  </si>
  <si>
    <t xml:space="preserve">Le Sel-de-Bretagne</t>
  </si>
  <si>
    <t xml:space="preserve">Le Theil-de-Bretagne</t>
  </si>
  <si>
    <t xml:space="preserve">Le Tiercent</t>
  </si>
  <si>
    <t xml:space="preserve">Le Tronchet</t>
  </si>
  <si>
    <t xml:space="preserve">Le Verger</t>
  </si>
  <si>
    <t xml:space="preserve">Le Vivier-sur-Mer</t>
  </si>
  <si>
    <t xml:space="preserve">Lécousse</t>
  </si>
  <si>
    <t xml:space="preserve">Les Brulais</t>
  </si>
  <si>
    <t xml:space="preserve">Les Iffs</t>
  </si>
  <si>
    <t xml:space="preserve">Les Portes du Coglais</t>
  </si>
  <si>
    <t xml:space="preserve">L'Hermitage</t>
  </si>
  <si>
    <t xml:space="preserve">Lieuron</t>
  </si>
  <si>
    <t xml:space="preserve">Liffré</t>
  </si>
  <si>
    <t xml:space="preserve">Lillemer</t>
  </si>
  <si>
    <t xml:space="preserve">Livré-sur-Changeon</t>
  </si>
  <si>
    <t xml:space="preserve">Lohéac</t>
  </si>
  <si>
    <t xml:space="preserve">Longaulnay</t>
  </si>
  <si>
    <t xml:space="preserve">Lourmais</t>
  </si>
  <si>
    <t xml:space="preserve">Loutehel</t>
  </si>
  <si>
    <t xml:space="preserve">Louvigné-de-Bais</t>
  </si>
  <si>
    <t xml:space="preserve">Louvigné-du-Désert</t>
  </si>
  <si>
    <t xml:space="preserve">Luitré-Dompierre</t>
  </si>
  <si>
    <t xml:space="preserve">Maen-Roch</t>
  </si>
  <si>
    <t xml:space="preserve">Marcillé-Raoul</t>
  </si>
  <si>
    <t xml:space="preserve">Marcillé-Robert</t>
  </si>
  <si>
    <t xml:space="preserve">Marpiré</t>
  </si>
  <si>
    <t xml:space="preserve">Martigné-Ferchaud</t>
  </si>
  <si>
    <t xml:space="preserve">Maxent</t>
  </si>
  <si>
    <t xml:space="preserve">Mecé</t>
  </si>
  <si>
    <t xml:space="preserve">Médréac</t>
  </si>
  <si>
    <t xml:space="preserve">Meillac</t>
  </si>
  <si>
    <t xml:space="preserve">Melesse</t>
  </si>
  <si>
    <t xml:space="preserve">Mellé</t>
  </si>
  <si>
    <t xml:space="preserve">Mernel</t>
  </si>
  <si>
    <t xml:space="preserve">Mesnil-Roc'h</t>
  </si>
  <si>
    <t xml:space="preserve">Mézières-sur-Couesnon</t>
  </si>
  <si>
    <t xml:space="preserve">Miniac-Morvan</t>
  </si>
  <si>
    <t xml:space="preserve">Miniac-sous-Bécherel</t>
  </si>
  <si>
    <t xml:space="preserve">Mondevert</t>
  </si>
  <si>
    <t xml:space="preserve">Montauban-de-Bretagne</t>
  </si>
  <si>
    <t xml:space="preserve">Montautour</t>
  </si>
  <si>
    <t xml:space="preserve">Mont-Dol</t>
  </si>
  <si>
    <t xml:space="preserve">Monterfil</t>
  </si>
  <si>
    <t xml:space="preserve">Montfort-sur-Meu</t>
  </si>
  <si>
    <t xml:space="preserve">Montgermont</t>
  </si>
  <si>
    <t xml:space="preserve">Monthault</t>
  </si>
  <si>
    <t xml:space="preserve">Montreuil-des-Landes</t>
  </si>
  <si>
    <t xml:space="preserve">Montreuil-le-Gast</t>
  </si>
  <si>
    <t xml:space="preserve">Montreuil-sous-Pérouse</t>
  </si>
  <si>
    <t xml:space="preserve">Montreuil-sur-Ille</t>
  </si>
  <si>
    <t xml:space="preserve">Mordelles</t>
  </si>
  <si>
    <t xml:space="preserve">Mouazé</t>
  </si>
  <si>
    <t xml:space="preserve">Moulins</t>
  </si>
  <si>
    <t xml:space="preserve">Moussé</t>
  </si>
  <si>
    <t xml:space="preserve">Moutiers</t>
  </si>
  <si>
    <t xml:space="preserve">Muel</t>
  </si>
  <si>
    <t xml:space="preserve">Nouvoitou</t>
  </si>
  <si>
    <t xml:space="preserve">Noyal-Châtillon-sur-Seiche</t>
  </si>
  <si>
    <t xml:space="preserve">Noyal-sous-Bazouges</t>
  </si>
  <si>
    <t xml:space="preserve">Noyal-sur-Vilaine</t>
  </si>
  <si>
    <t xml:space="preserve">Orgères</t>
  </si>
  <si>
    <t xml:space="preserve">Pacé</t>
  </si>
  <si>
    <t xml:space="preserve">Paimpont</t>
  </si>
  <si>
    <t xml:space="preserve">Pancé</t>
  </si>
  <si>
    <t xml:space="preserve">Parcé</t>
  </si>
  <si>
    <t xml:space="preserve">Parigné</t>
  </si>
  <si>
    <t xml:space="preserve">Parthenay-de-Bretagne</t>
  </si>
  <si>
    <t xml:space="preserve">Pipriac</t>
  </si>
  <si>
    <t xml:space="preserve">Piré-Chancé</t>
  </si>
  <si>
    <t xml:space="preserve">Pléchâtel</t>
  </si>
  <si>
    <t xml:space="preserve">Pleine-Fougères</t>
  </si>
  <si>
    <t xml:space="preserve">Plélan-le-Grand</t>
  </si>
  <si>
    <t xml:space="preserve">Plerguer</t>
  </si>
  <si>
    <t xml:space="preserve">Plesder</t>
  </si>
  <si>
    <t xml:space="preserve">Pleugueneuc</t>
  </si>
  <si>
    <t xml:space="preserve">Pleumeleuc</t>
  </si>
  <si>
    <t xml:space="preserve">Pleurtuit</t>
  </si>
  <si>
    <t xml:space="preserve">Pocé-les-Bois</t>
  </si>
  <si>
    <t xml:space="preserve">Poilley</t>
  </si>
  <si>
    <t xml:space="preserve">Poligné</t>
  </si>
  <si>
    <t xml:space="preserve">Pont-Péan</t>
  </si>
  <si>
    <t xml:space="preserve">Princé</t>
  </si>
  <si>
    <t xml:space="preserve">Québriac</t>
  </si>
  <si>
    <t xml:space="preserve">Quédillac</t>
  </si>
  <si>
    <t xml:space="preserve">Rannée</t>
  </si>
  <si>
    <t xml:space="preserve">Redon</t>
  </si>
  <si>
    <t xml:space="preserve">Renac</t>
  </si>
  <si>
    <t xml:space="preserve">Rennes</t>
  </si>
  <si>
    <t xml:space="preserve">Retiers</t>
  </si>
  <si>
    <t xml:space="preserve">Rimou</t>
  </si>
  <si>
    <t xml:space="preserve">Rives-du-Couesnon</t>
  </si>
  <si>
    <t xml:space="preserve">Romagné</t>
  </si>
  <si>
    <t xml:space="preserve">Romazy</t>
  </si>
  <si>
    <t xml:space="preserve">Romillé</t>
  </si>
  <si>
    <t xml:space="preserve">Roz-Landrieux</t>
  </si>
  <si>
    <t xml:space="preserve">Roz-sur-Couesnon</t>
  </si>
  <si>
    <t xml:space="preserve">Sains</t>
  </si>
  <si>
    <t xml:space="preserve">Saint-Armel</t>
  </si>
  <si>
    <t xml:space="preserve">Saint-Aubin-d'Aubigné</t>
  </si>
  <si>
    <t xml:space="preserve">Saint-Aubin-des-Landes</t>
  </si>
  <si>
    <t xml:space="preserve">Saint-Aubin-du-Cormier</t>
  </si>
  <si>
    <t xml:space="preserve">Saint-Benoît-des-Ondes</t>
  </si>
  <si>
    <t xml:space="preserve">Saint-Briac-sur-Mer</t>
  </si>
  <si>
    <t xml:space="preserve">Saint-Brieuc-des-Iffs</t>
  </si>
  <si>
    <t xml:space="preserve">Saint-Broladre</t>
  </si>
  <si>
    <t xml:space="preserve">Saint-Christophe-des-Bois</t>
  </si>
  <si>
    <t xml:space="preserve">Saint-Christophe-de-Valains</t>
  </si>
  <si>
    <t xml:space="preserve">Saint-Coulomb</t>
  </si>
  <si>
    <t xml:space="preserve">Saint-Didier</t>
  </si>
  <si>
    <t xml:space="preserve">Saint-Domineuc</t>
  </si>
  <si>
    <t xml:space="preserve">Sainte-Anne-sur-Vilaine</t>
  </si>
  <si>
    <t xml:space="preserve">Sainte-Colombe</t>
  </si>
  <si>
    <t xml:space="preserve">Sainte-Marie</t>
  </si>
  <si>
    <t xml:space="preserve">Saint-Erblon</t>
  </si>
  <si>
    <t xml:space="preserve">Saint-Ganton</t>
  </si>
  <si>
    <t xml:space="preserve">Saint-Georges-de-Gréhaigne</t>
  </si>
  <si>
    <t xml:space="preserve">Saint-Georges-de-Reintembault</t>
  </si>
  <si>
    <t xml:space="preserve">Saint-Germain-du-Pinel</t>
  </si>
  <si>
    <t xml:space="preserve">Saint-Germain-en-Coglès</t>
  </si>
  <si>
    <t xml:space="preserve">Saint-Germain-sur-Ille</t>
  </si>
  <si>
    <t xml:space="preserve">Saint-Gilles</t>
  </si>
  <si>
    <t xml:space="preserve">Saint-Gondran</t>
  </si>
  <si>
    <t xml:space="preserve">Saint-Gonlay</t>
  </si>
  <si>
    <t xml:space="preserve">Saint-Grégoire</t>
  </si>
  <si>
    <t xml:space="preserve">Saint-Guinoux</t>
  </si>
  <si>
    <t xml:space="preserve">Saint-Hilaire-des-Landes</t>
  </si>
  <si>
    <t xml:space="preserve">Saint-Jacques-de-la-Lande</t>
  </si>
  <si>
    <t xml:space="preserve">Saint-Jean-sur-Vilaine</t>
  </si>
  <si>
    <t xml:space="preserve">Saint-Jouan-des-Guérets</t>
  </si>
  <si>
    <t xml:space="preserve">Saint-Just</t>
  </si>
  <si>
    <t xml:space="preserve">Saint-Léger-des-Prés</t>
  </si>
  <si>
    <t xml:space="preserve">Saint-Lunaire</t>
  </si>
  <si>
    <t xml:space="preserve">Saint-Malo</t>
  </si>
  <si>
    <t xml:space="preserve">Saint-Malo-de-Phily</t>
  </si>
  <si>
    <t xml:space="preserve">Saint-Malon-sur-Mel</t>
  </si>
  <si>
    <t xml:space="preserve">Saint-Marcan</t>
  </si>
  <si>
    <t xml:space="preserve">Saint-Marc-le-Blanc</t>
  </si>
  <si>
    <t xml:space="preserve">Saint-Maugan</t>
  </si>
  <si>
    <t xml:space="preserve">Saint-Médard-sur-Ille</t>
  </si>
  <si>
    <t xml:space="preserve">Saint-Méen-le-Grand</t>
  </si>
  <si>
    <t xml:space="preserve">Saint-Méloir-des-Ondes</t>
  </si>
  <si>
    <t xml:space="preserve">Saint-M'Hervé</t>
  </si>
  <si>
    <t xml:space="preserve">Saint-Onen-la-Chapelle</t>
  </si>
  <si>
    <t xml:space="preserve">Saint-Ouen-des-Alleux</t>
  </si>
  <si>
    <t xml:space="preserve">Saint-Péran</t>
  </si>
  <si>
    <t xml:space="preserve">Saint-Père-Marc-en-Poulet</t>
  </si>
  <si>
    <t xml:space="preserve">Saint-Pern</t>
  </si>
  <si>
    <t xml:space="preserve">Saint-Rémy-du-Plain</t>
  </si>
  <si>
    <t xml:space="preserve">Saint-Sauveur-des-Landes</t>
  </si>
  <si>
    <t xml:space="preserve">Saint-Séglin</t>
  </si>
  <si>
    <t xml:space="preserve">Saint-Senoux</t>
  </si>
  <si>
    <t xml:space="preserve">Saint-Suliac</t>
  </si>
  <si>
    <t xml:space="preserve">Saint-Sulpice-des-Landes</t>
  </si>
  <si>
    <t xml:space="preserve">Saint-Sulpice-la-Forêt</t>
  </si>
  <si>
    <t xml:space="preserve">Saint-Symphorien</t>
  </si>
  <si>
    <t xml:space="preserve">Saint-Thual</t>
  </si>
  <si>
    <t xml:space="preserve">Saint-Thurial</t>
  </si>
  <si>
    <t xml:space="preserve">Saint-Uniac</t>
  </si>
  <si>
    <t xml:space="preserve">Saulnières</t>
  </si>
  <si>
    <t xml:space="preserve">Sens-de-Bretagne</t>
  </si>
  <si>
    <t xml:space="preserve">Servon-sur-Vilaine</t>
  </si>
  <si>
    <t xml:space="preserve">Sixt-sur-Aff</t>
  </si>
  <si>
    <t xml:space="preserve">Sougéal</t>
  </si>
  <si>
    <t xml:space="preserve">Taillis</t>
  </si>
  <si>
    <t xml:space="preserve">Talensac</t>
  </si>
  <si>
    <t xml:space="preserve">Teillay</t>
  </si>
  <si>
    <t xml:space="preserve">Thorigné-Fouillard</t>
  </si>
  <si>
    <t xml:space="preserve">Thourie</t>
  </si>
  <si>
    <t xml:space="preserve">Tinténiac</t>
  </si>
  <si>
    <t xml:space="preserve">Torcé</t>
  </si>
  <si>
    <t xml:space="preserve">Trans-la-Forêt</t>
  </si>
  <si>
    <t xml:space="preserve">Treffendel</t>
  </si>
  <si>
    <t xml:space="preserve">Trémeheuc</t>
  </si>
  <si>
    <t xml:space="preserve">Tresbœuf</t>
  </si>
  <si>
    <t xml:space="preserve">Trévérien</t>
  </si>
  <si>
    <t xml:space="preserve">Trimer</t>
  </si>
  <si>
    <t xml:space="preserve">Val d'Anast</t>
  </si>
  <si>
    <t xml:space="preserve">Val-Couesnon</t>
  </si>
  <si>
    <t xml:space="preserve">Val-d'Izé</t>
  </si>
  <si>
    <t xml:space="preserve">Vergéal</t>
  </si>
  <si>
    <t xml:space="preserve">Vern-sur-Seiche</t>
  </si>
  <si>
    <t xml:space="preserve">Vezin-le-Coquet</t>
  </si>
  <si>
    <t xml:space="preserve">Vieux-Viel</t>
  </si>
  <si>
    <t xml:space="preserve">Vieux-Vy-sur-Couesnon</t>
  </si>
  <si>
    <t xml:space="preserve">Vignoc</t>
  </si>
  <si>
    <t xml:space="preserve">Villamée</t>
  </si>
  <si>
    <t xml:space="preserve">Visseiche</t>
  </si>
  <si>
    <t xml:space="preserve">Vitré</t>
  </si>
  <si>
    <t xml:space="preserve">Hamelin</t>
  </si>
  <si>
    <t xml:space="preserve">Allaire</t>
  </si>
  <si>
    <t xml:space="preserve">Ambon</t>
  </si>
  <si>
    <t xml:space="preserve">Arradon</t>
  </si>
  <si>
    <t xml:space="preserve">Arzal</t>
  </si>
  <si>
    <t xml:space="preserve">Arzon</t>
  </si>
  <si>
    <t xml:space="preserve">Augan</t>
  </si>
  <si>
    <t xml:space="preserve">Auray</t>
  </si>
  <si>
    <t xml:space="preserve">Baden</t>
  </si>
  <si>
    <t xml:space="preserve">Bangor</t>
  </si>
  <si>
    <t xml:space="preserve">Baud</t>
  </si>
  <si>
    <t xml:space="preserve">Béganne</t>
  </si>
  <si>
    <t xml:space="preserve">Beignon</t>
  </si>
  <si>
    <t xml:space="preserve">Belz</t>
  </si>
  <si>
    <t xml:space="preserve">Berné</t>
  </si>
  <si>
    <t xml:space="preserve">Berric</t>
  </si>
  <si>
    <t xml:space="preserve">Bignan</t>
  </si>
  <si>
    <t xml:space="preserve">Billiers</t>
  </si>
  <si>
    <t xml:space="preserve">Billio</t>
  </si>
  <si>
    <t xml:space="preserve">Bohal</t>
  </si>
  <si>
    <t xml:space="preserve">Bono</t>
  </si>
  <si>
    <t xml:space="preserve">Brandérion</t>
  </si>
  <si>
    <t xml:space="preserve">Brandivy</t>
  </si>
  <si>
    <t xml:space="preserve">Brech</t>
  </si>
  <si>
    <t xml:space="preserve">Bréhan</t>
  </si>
  <si>
    <t xml:space="preserve">Brignac</t>
  </si>
  <si>
    <t xml:space="preserve">Bubry</t>
  </si>
  <si>
    <t xml:space="preserve">Buléon</t>
  </si>
  <si>
    <t xml:space="preserve">Caden</t>
  </si>
  <si>
    <t xml:space="preserve">Calan</t>
  </si>
  <si>
    <t xml:space="preserve">Camoël</t>
  </si>
  <si>
    <t xml:space="preserve">Camors</t>
  </si>
  <si>
    <t xml:space="preserve">Campénéac</t>
  </si>
  <si>
    <t xml:space="preserve">Carentoir</t>
  </si>
  <si>
    <t xml:space="preserve">Carnac</t>
  </si>
  <si>
    <t xml:space="preserve">Caro</t>
  </si>
  <si>
    <t xml:space="preserve">Caudan</t>
  </si>
  <si>
    <t xml:space="preserve">Cléguer</t>
  </si>
  <si>
    <t xml:space="preserve">Cléguérec</t>
  </si>
  <si>
    <t xml:space="preserve">Colpo</t>
  </si>
  <si>
    <t xml:space="preserve">Concoret</t>
  </si>
  <si>
    <t xml:space="preserve">Cournon</t>
  </si>
  <si>
    <t xml:space="preserve">Crac'h</t>
  </si>
  <si>
    <t xml:space="preserve">Crédin</t>
  </si>
  <si>
    <t xml:space="preserve">Croixanvec</t>
  </si>
  <si>
    <t xml:space="preserve">Cruguel</t>
  </si>
  <si>
    <t xml:space="preserve">Damgan</t>
  </si>
  <si>
    <t xml:space="preserve">Elven</t>
  </si>
  <si>
    <t xml:space="preserve">Erdeven</t>
  </si>
  <si>
    <t xml:space="preserve">Étel</t>
  </si>
  <si>
    <t xml:space="preserve">Évellys</t>
  </si>
  <si>
    <t xml:space="preserve">Évriguet</t>
  </si>
  <si>
    <t xml:space="preserve">Férel</t>
  </si>
  <si>
    <t xml:space="preserve">Forges-de-Lanouée</t>
  </si>
  <si>
    <t xml:space="preserve">Gâvres</t>
  </si>
  <si>
    <t xml:space="preserve">Gestel</t>
  </si>
  <si>
    <t xml:space="preserve">Gourhel</t>
  </si>
  <si>
    <t xml:space="preserve">Gourin</t>
  </si>
  <si>
    <t xml:space="preserve">Grand-Champ</t>
  </si>
  <si>
    <t xml:space="preserve">Groix</t>
  </si>
  <si>
    <t xml:space="preserve">Guégon</t>
  </si>
  <si>
    <t xml:space="preserve">Guéhenno</t>
  </si>
  <si>
    <t xml:space="preserve">Gueltas</t>
  </si>
  <si>
    <t xml:space="preserve">Guémené-sur-Scorff</t>
  </si>
  <si>
    <t xml:space="preserve">Guénin</t>
  </si>
  <si>
    <t xml:space="preserve">Guer</t>
  </si>
  <si>
    <t xml:space="preserve">Guern</t>
  </si>
  <si>
    <t xml:space="preserve">Guidel</t>
  </si>
  <si>
    <t xml:space="preserve">Guillac</t>
  </si>
  <si>
    <t xml:space="preserve">Guilliers</t>
  </si>
  <si>
    <t xml:space="preserve">Guiscriff</t>
  </si>
  <si>
    <t xml:space="preserve">Helléan</t>
  </si>
  <si>
    <t xml:space="preserve">Hennebont</t>
  </si>
  <si>
    <t xml:space="preserve">Hœdic</t>
  </si>
  <si>
    <t xml:space="preserve">Île-aux-Moines</t>
  </si>
  <si>
    <t xml:space="preserve">Île-d'Arz</t>
  </si>
  <si>
    <t xml:space="preserve">Île-d'Houat</t>
  </si>
  <si>
    <t xml:space="preserve">Inguiniel</t>
  </si>
  <si>
    <t xml:space="preserve">Inzinzac-Lochrist</t>
  </si>
  <si>
    <t xml:space="preserve">Josselin</t>
  </si>
  <si>
    <t xml:space="preserve">Kerfourn</t>
  </si>
  <si>
    <t xml:space="preserve">Kergrist</t>
  </si>
  <si>
    <t xml:space="preserve">Kernascléden</t>
  </si>
  <si>
    <t xml:space="preserve">Kervignac</t>
  </si>
  <si>
    <t xml:space="preserve">La Croix-Helléan</t>
  </si>
  <si>
    <t xml:space="preserve">La Gacilly</t>
  </si>
  <si>
    <t xml:space="preserve">La Grée-Saint-Laurent</t>
  </si>
  <si>
    <t xml:space="preserve">La Roche-Bernard</t>
  </si>
  <si>
    <t xml:space="preserve">La Trinité-Porhoët</t>
  </si>
  <si>
    <t xml:space="preserve">La Trinité-sur-Mer</t>
  </si>
  <si>
    <t xml:space="preserve">La Trinité-Surzur</t>
  </si>
  <si>
    <t xml:space="preserve">La Vraie-Croix</t>
  </si>
  <si>
    <t xml:space="preserve">Landaul</t>
  </si>
  <si>
    <t xml:space="preserve">Landévant</t>
  </si>
  <si>
    <t xml:space="preserve">Lanester</t>
  </si>
  <si>
    <t xml:space="preserve">Langoëlan</t>
  </si>
  <si>
    <t xml:space="preserve">Langonnet</t>
  </si>
  <si>
    <t xml:space="preserve">Languidic</t>
  </si>
  <si>
    <t xml:space="preserve">Lantillac</t>
  </si>
  <si>
    <t xml:space="preserve">Lanvaudan</t>
  </si>
  <si>
    <t xml:space="preserve">Lanvénégen</t>
  </si>
  <si>
    <t xml:space="preserve">Larmor-Baden</t>
  </si>
  <si>
    <t xml:space="preserve">Larmor-Plage</t>
  </si>
  <si>
    <t xml:space="preserve">Larré</t>
  </si>
  <si>
    <t xml:space="preserve">Lauzach</t>
  </si>
  <si>
    <t xml:space="preserve">Le Cours</t>
  </si>
  <si>
    <t xml:space="preserve">Le Croisty</t>
  </si>
  <si>
    <t xml:space="preserve">Le Guerno</t>
  </si>
  <si>
    <t xml:space="preserve">Le Hézo</t>
  </si>
  <si>
    <t xml:space="preserve">Le Palais</t>
  </si>
  <si>
    <t xml:space="preserve">Le Saint</t>
  </si>
  <si>
    <t xml:space="preserve">Le Sourn</t>
  </si>
  <si>
    <t xml:space="preserve">Le Tour-du-Parc</t>
  </si>
  <si>
    <t xml:space="preserve">Les Fougerêts</t>
  </si>
  <si>
    <t xml:space="preserve">Lignol</t>
  </si>
  <si>
    <t xml:space="preserve">Limerzel</t>
  </si>
  <si>
    <t xml:space="preserve">Lizio</t>
  </si>
  <si>
    <t xml:space="preserve">Locmalo</t>
  </si>
  <si>
    <t xml:space="preserve">Locmaria</t>
  </si>
  <si>
    <t xml:space="preserve">Locmaria-Grand-Champ</t>
  </si>
  <si>
    <t xml:space="preserve">Locmariaquer</t>
  </si>
  <si>
    <t xml:space="preserve">Locminé</t>
  </si>
  <si>
    <t xml:space="preserve">Locmiquélic</t>
  </si>
  <si>
    <t xml:space="preserve">Locoal-Mendon</t>
  </si>
  <si>
    <t xml:space="preserve">Locqueltas</t>
  </si>
  <si>
    <t xml:space="preserve">Lorient</t>
  </si>
  <si>
    <t xml:space="preserve">Loyat</t>
  </si>
  <si>
    <t xml:space="preserve">Malansac</t>
  </si>
  <si>
    <t xml:space="preserve">Malestroit</t>
  </si>
  <si>
    <t xml:space="preserve">Malguénac</t>
  </si>
  <si>
    <t xml:space="preserve">Marzan</t>
  </si>
  <si>
    <t xml:space="preserve">Mauron</t>
  </si>
  <si>
    <t xml:space="preserve">Melrand</t>
  </si>
  <si>
    <t xml:space="preserve">Ménéac</t>
  </si>
  <si>
    <t xml:space="preserve">Merlevenez</t>
  </si>
  <si>
    <t xml:space="preserve">Meslan</t>
  </si>
  <si>
    <t xml:space="preserve">Meucon</t>
  </si>
  <si>
    <t xml:space="preserve">Missiriac</t>
  </si>
  <si>
    <t xml:space="preserve">Mohon</t>
  </si>
  <si>
    <t xml:space="preserve">Molac</t>
  </si>
  <si>
    <t xml:space="preserve">Monteneuf</t>
  </si>
  <si>
    <t xml:space="preserve">Monterblanc</t>
  </si>
  <si>
    <t xml:space="preserve">Montertelot</t>
  </si>
  <si>
    <t xml:space="preserve">Moréac</t>
  </si>
  <si>
    <t xml:space="preserve">Moustoir-Ac</t>
  </si>
  <si>
    <t xml:space="preserve">Muzillac</t>
  </si>
  <si>
    <t xml:space="preserve">Néant-sur-Yvel</t>
  </si>
  <si>
    <t xml:space="preserve">Neulliac</t>
  </si>
  <si>
    <t xml:space="preserve">Nivillac</t>
  </si>
  <si>
    <t xml:space="preserve">Nostang</t>
  </si>
  <si>
    <t xml:space="preserve">Noyal-Muzillac</t>
  </si>
  <si>
    <t xml:space="preserve">Noyal-Pontivy</t>
  </si>
  <si>
    <t xml:space="preserve">Péaule</t>
  </si>
  <si>
    <t xml:space="preserve">Peillac</t>
  </si>
  <si>
    <t xml:space="preserve">Pénestin</t>
  </si>
  <si>
    <t xml:space="preserve">Persquen</t>
  </si>
  <si>
    <t xml:space="preserve">Plaudren</t>
  </si>
  <si>
    <t xml:space="preserve">Plescop</t>
  </si>
  <si>
    <t xml:space="preserve">Pleucadeuc</t>
  </si>
  <si>
    <t xml:space="preserve">Pleugriffet</t>
  </si>
  <si>
    <t xml:space="preserve">Ploemel</t>
  </si>
  <si>
    <t xml:space="preserve">Plœmeur</t>
  </si>
  <si>
    <t xml:space="preserve">Ploërdut</t>
  </si>
  <si>
    <t xml:space="preserve">Ploeren</t>
  </si>
  <si>
    <t xml:space="preserve">Ploërmel</t>
  </si>
  <si>
    <t xml:space="preserve">Plouay</t>
  </si>
  <si>
    <t xml:space="preserve">Plougoumelen</t>
  </si>
  <si>
    <t xml:space="preserve">Plouharnel</t>
  </si>
  <si>
    <t xml:space="preserve">Plouray</t>
  </si>
  <si>
    <t xml:space="preserve">Pluherlin</t>
  </si>
  <si>
    <t xml:space="preserve">Plumelec</t>
  </si>
  <si>
    <t xml:space="preserve">Pluméliau-Bieuzy</t>
  </si>
  <si>
    <t xml:space="preserve">Plumelin</t>
  </si>
  <si>
    <t xml:space="preserve">Plumergat</t>
  </si>
  <si>
    <t xml:space="preserve">Pluneret</t>
  </si>
  <si>
    <t xml:space="preserve">Pluvigner</t>
  </si>
  <si>
    <t xml:space="preserve">Pontivy</t>
  </si>
  <si>
    <t xml:space="preserve">Pont-Scorff</t>
  </si>
  <si>
    <t xml:space="preserve">Porcaro</t>
  </si>
  <si>
    <t xml:space="preserve">Port-Louis</t>
  </si>
  <si>
    <t xml:space="preserve">Priziac</t>
  </si>
  <si>
    <t xml:space="preserve">Questembert</t>
  </si>
  <si>
    <t xml:space="preserve">Quéven</t>
  </si>
  <si>
    <t xml:space="preserve">Quiberon</t>
  </si>
  <si>
    <t xml:space="preserve">Quistinic</t>
  </si>
  <si>
    <t xml:space="preserve">Radenac</t>
  </si>
  <si>
    <t xml:space="preserve">Réguiny</t>
  </si>
  <si>
    <t xml:space="preserve">Réminiac</t>
  </si>
  <si>
    <t xml:space="preserve">Riantec</t>
  </si>
  <si>
    <t xml:space="preserve">Rieux</t>
  </si>
  <si>
    <t xml:space="preserve">Rochefort-en-Terre</t>
  </si>
  <si>
    <t xml:space="preserve">Rohan</t>
  </si>
  <si>
    <t xml:space="preserve">Roudouallec</t>
  </si>
  <si>
    <t xml:space="preserve">Ruffiac</t>
  </si>
  <si>
    <t xml:space="preserve">Saint-Abraham</t>
  </si>
  <si>
    <t xml:space="preserve">Saint-Aignan</t>
  </si>
  <si>
    <t xml:space="preserve">Saint-Allouestre</t>
  </si>
  <si>
    <t xml:space="preserve">Saint-Avé</t>
  </si>
  <si>
    <t xml:space="preserve">Saint-Barthélemy</t>
  </si>
  <si>
    <t xml:space="preserve">Saint-Brieuc-de-Mauron</t>
  </si>
  <si>
    <t xml:space="preserve">Saint-Caradec-Trégomel</t>
  </si>
  <si>
    <t xml:space="preserve">Saint-Congard</t>
  </si>
  <si>
    <t xml:space="preserve">Saint-Dolay</t>
  </si>
  <si>
    <t xml:space="preserve">Sainte-Anne-d'Auray</t>
  </si>
  <si>
    <t xml:space="preserve">Sainte-Brigitte</t>
  </si>
  <si>
    <t xml:space="preserve">Sainte-Hélène</t>
  </si>
  <si>
    <t xml:space="preserve">Saint-Gérand</t>
  </si>
  <si>
    <t xml:space="preserve">Saint-Gildas-de-Rhuys</t>
  </si>
  <si>
    <t xml:space="preserve">Saint-Gonnery</t>
  </si>
  <si>
    <t xml:space="preserve">Saint-Gorgon</t>
  </si>
  <si>
    <t xml:space="preserve">Saint-Gravé</t>
  </si>
  <si>
    <t xml:space="preserve">Saint-Guyomard</t>
  </si>
  <si>
    <t xml:space="preserve">Saint-Jacut-les-Pins</t>
  </si>
  <si>
    <t xml:space="preserve">Saint-Jean-Brévelay</t>
  </si>
  <si>
    <t xml:space="preserve">Saint-Jean-la-Poterie</t>
  </si>
  <si>
    <t xml:space="preserve">Saint-Laurent-sur-Oust</t>
  </si>
  <si>
    <t xml:space="preserve">Saint-Léry</t>
  </si>
  <si>
    <t xml:space="preserve">Saint-Malo-de-Beignon</t>
  </si>
  <si>
    <t xml:space="preserve">Saint-Malo-des-Trois-Fontaines</t>
  </si>
  <si>
    <t xml:space="preserve">Saint-Marcel</t>
  </si>
  <si>
    <t xml:space="preserve">Saint-Martin-sur-Oust</t>
  </si>
  <si>
    <t xml:space="preserve">Saint-Nicolas-du-Tertre</t>
  </si>
  <si>
    <t xml:space="preserve">Saint-Nolff</t>
  </si>
  <si>
    <t xml:space="preserve">Saint-Perreux</t>
  </si>
  <si>
    <t xml:space="preserve">Saint-Philibert</t>
  </si>
  <si>
    <t xml:space="preserve">Saint-Pierre-Quiberon</t>
  </si>
  <si>
    <t xml:space="preserve">Saint-Servant</t>
  </si>
  <si>
    <t xml:space="preserve">Saint-Thuriau</t>
  </si>
  <si>
    <t xml:space="preserve">Saint-Tugdual</t>
  </si>
  <si>
    <t xml:space="preserve">Saint-Vincent-sur-Oust</t>
  </si>
  <si>
    <t xml:space="preserve">Sarzeau</t>
  </si>
  <si>
    <t xml:space="preserve">Sauzon</t>
  </si>
  <si>
    <t xml:space="preserve">Séglien</t>
  </si>
  <si>
    <t xml:space="preserve">Séné</t>
  </si>
  <si>
    <t xml:space="preserve">Sérent</t>
  </si>
  <si>
    <t xml:space="preserve">Silfiac</t>
  </si>
  <si>
    <t xml:space="preserve">Sulniac</t>
  </si>
  <si>
    <t xml:space="preserve">Surzur</t>
  </si>
  <si>
    <t xml:space="preserve">Taupont</t>
  </si>
  <si>
    <t xml:space="preserve">Théhillac</t>
  </si>
  <si>
    <t xml:space="preserve">Theix-Noyalo</t>
  </si>
  <si>
    <t xml:space="preserve">Tréal</t>
  </si>
  <si>
    <t xml:space="preserve">Trédion</t>
  </si>
  <si>
    <t xml:space="preserve">Treffléan</t>
  </si>
  <si>
    <t xml:space="preserve">Tréhorenteuc</t>
  </si>
  <si>
    <t xml:space="preserve">Val d'Oust</t>
  </si>
  <si>
    <t xml:space="preserve">Vannes</t>
  </si>
</sst>
</file>

<file path=xl/styles.xml><?xml version="1.0" encoding="utf-8"?>
<styleSheet xmlns="http://schemas.openxmlformats.org/spreadsheetml/2006/main">
  <numFmts count="11">
    <numFmt numFmtId="164" formatCode="General"/>
    <numFmt numFmtId="165" formatCode="0\ %"/>
    <numFmt numFmtId="166" formatCode="0#\ ##\ ##\ ##\ ##"/>
    <numFmt numFmtId="167" formatCode="0"/>
    <numFmt numFmtId="168" formatCode="0.00"/>
    <numFmt numFmtId="169" formatCode="0.0"/>
    <numFmt numFmtId="170" formatCode="#,##0"/>
    <numFmt numFmtId="171" formatCode="MMM\-YY"/>
    <numFmt numFmtId="172" formatCode="DD\-MMM"/>
    <numFmt numFmtId="173" formatCode="0.000"/>
    <numFmt numFmtId="174" formatCode="0.0%"/>
  </numFmts>
  <fonts count="49">
    <font>
      <sz val="11"/>
      <color rgb="FF000000"/>
      <name val="Calibri"/>
      <family val="2"/>
      <charset val="1"/>
    </font>
    <font>
      <sz val="10"/>
      <name val="Arial"/>
      <family val="0"/>
    </font>
    <font>
      <sz val="10"/>
      <name val="Arial"/>
      <family val="0"/>
    </font>
    <font>
      <sz val="10"/>
      <name val="Arial"/>
      <family val="0"/>
    </font>
    <font>
      <sz val="10"/>
      <name val="Arial"/>
      <family val="2"/>
      <charset val="1"/>
    </font>
    <font>
      <b val="true"/>
      <sz val="12"/>
      <color rgb="FFFFFFFF"/>
      <name val="Arial"/>
      <family val="2"/>
      <charset val="1"/>
    </font>
    <font>
      <b val="true"/>
      <sz val="16"/>
      <color rgb="FF000000"/>
      <name val="Calibri"/>
      <family val="2"/>
      <charset val="1"/>
    </font>
    <font>
      <sz val="16"/>
      <color rgb="FF000000"/>
      <name val="Calibri"/>
      <family val="2"/>
      <charset val="1"/>
    </font>
    <font>
      <b val="true"/>
      <sz val="11"/>
      <color rgb="FF000000"/>
      <name val="Calibri"/>
      <family val="2"/>
      <charset val="1"/>
    </font>
    <font>
      <b val="true"/>
      <sz val="10"/>
      <name val="Arial"/>
      <family val="2"/>
      <charset val="1"/>
    </font>
    <font>
      <sz val="11"/>
      <color rgb="FF000000"/>
      <name val="Arial"/>
      <family val="2"/>
      <charset val="1"/>
    </font>
    <font>
      <u val="single"/>
      <sz val="10"/>
      <color rgb="FF0000FF"/>
      <name val="Arial"/>
      <family val="2"/>
      <charset val="1"/>
    </font>
    <font>
      <sz val="11"/>
      <color rgb="FFFFFFFF"/>
      <name val="Calibri"/>
      <family val="2"/>
      <charset val="1"/>
    </font>
    <font>
      <b val="true"/>
      <sz val="12"/>
      <color rgb="FF000000"/>
      <name val="Calibri"/>
      <family val="2"/>
      <charset val="1"/>
    </font>
    <font>
      <sz val="11"/>
      <name val="Arial"/>
      <family val="2"/>
      <charset val="1"/>
    </font>
    <font>
      <sz val="11"/>
      <name val="Calibri"/>
      <family val="2"/>
      <charset val="1"/>
    </font>
    <font>
      <sz val="11"/>
      <color rgb="FFFF0000"/>
      <name val="Calibri"/>
      <family val="2"/>
      <charset val="1"/>
    </font>
    <font>
      <b val="true"/>
      <sz val="10"/>
      <color rgb="FF333399"/>
      <name val="Arial Narrow"/>
      <family val="2"/>
      <charset val="1"/>
    </font>
    <font>
      <sz val="10"/>
      <color rgb="FF000000"/>
      <name val="Calibri"/>
      <family val="2"/>
      <charset val="1"/>
    </font>
    <font>
      <sz val="9"/>
      <name val="Arial"/>
      <family val="2"/>
      <charset val="1"/>
    </font>
    <font>
      <sz val="11"/>
      <color rgb="FF008000"/>
      <name val="Calibri"/>
      <family val="2"/>
      <charset val="1"/>
    </font>
    <font>
      <b val="true"/>
      <sz val="10"/>
      <name val="Arial Narrow"/>
      <family val="2"/>
      <charset val="1"/>
    </font>
    <font>
      <sz val="10"/>
      <color rgb="FFFFFFFF"/>
      <name val="Arial"/>
      <family val="2"/>
      <charset val="1"/>
    </font>
    <font>
      <b val="true"/>
      <sz val="10"/>
      <color rgb="FFFF0000"/>
      <name val="Arial"/>
      <family val="2"/>
      <charset val="1"/>
    </font>
    <font>
      <sz val="9"/>
      <color rgb="FFFF0000"/>
      <name val="Arial"/>
      <family val="2"/>
      <charset val="1"/>
    </font>
    <font>
      <sz val="10"/>
      <color rgb="FFFF0000"/>
      <name val="Arial"/>
      <family val="2"/>
      <charset val="1"/>
    </font>
    <font>
      <sz val="10"/>
      <color rgb="FF000000"/>
      <name val="Arial"/>
      <family val="2"/>
      <charset val="1"/>
    </font>
    <font>
      <b val="true"/>
      <sz val="10"/>
      <color rgb="FF000000"/>
      <name val="Arial"/>
      <family val="2"/>
      <charset val="1"/>
    </font>
    <font>
      <sz val="11"/>
      <color rgb="FFD9D9D9"/>
      <name val="Calibri"/>
      <family val="2"/>
      <charset val="1"/>
    </font>
    <font>
      <b val="true"/>
      <sz val="14"/>
      <color rgb="FFFFFFFF"/>
      <name val="Arial"/>
      <family val="2"/>
      <charset val="1"/>
    </font>
    <font>
      <sz val="11"/>
      <color rgb="FFC00000"/>
      <name val="Calibri"/>
      <family val="2"/>
      <charset val="1"/>
    </font>
    <font>
      <sz val="11"/>
      <color rgb="FF00B050"/>
      <name val="Calibri"/>
      <family val="2"/>
      <charset val="1"/>
    </font>
    <font>
      <sz val="10"/>
      <color rgb="FF000000"/>
      <name val="Arial Narrow"/>
      <family val="2"/>
      <charset val="1"/>
    </font>
    <font>
      <sz val="11"/>
      <color rgb="FFFF6600"/>
      <name val="Calibri"/>
      <family val="2"/>
      <charset val="1"/>
    </font>
    <font>
      <b val="true"/>
      <sz val="11"/>
      <color rgb="FF008000"/>
      <name val="Calibri"/>
      <family val="2"/>
      <charset val="1"/>
    </font>
    <font>
      <sz val="11"/>
      <color rgb="FF2F5597"/>
      <name val="Calibri"/>
      <family val="2"/>
      <charset val="1"/>
    </font>
    <font>
      <sz val="12"/>
      <color rgb="FF000000"/>
      <name val="Calibri"/>
      <family val="2"/>
      <charset val="1"/>
    </font>
    <font>
      <sz val="12"/>
      <color rgb="FFFF0000"/>
      <name val="Calibri"/>
      <family val="2"/>
      <charset val="1"/>
    </font>
    <font>
      <b val="true"/>
      <sz val="11"/>
      <color rgb="FF00B050"/>
      <name val="Calibri"/>
      <family val="2"/>
      <charset val="1"/>
    </font>
    <font>
      <i val="true"/>
      <sz val="10"/>
      <color rgb="FF000000"/>
      <name val="Calibri"/>
      <family val="2"/>
      <charset val="1"/>
    </font>
    <font>
      <b val="true"/>
      <sz val="11"/>
      <color rgb="FFFFFFFF"/>
      <name val="Calibri"/>
      <family val="2"/>
      <charset val="1"/>
    </font>
    <font>
      <b val="true"/>
      <sz val="11"/>
      <name val="Calibri"/>
      <family val="2"/>
      <charset val="1"/>
    </font>
    <font>
      <b val="true"/>
      <sz val="11"/>
      <color rgb="FFFF0000"/>
      <name val="Calibri"/>
      <family val="2"/>
      <charset val="1"/>
    </font>
    <font>
      <sz val="10"/>
      <name val="Calibri"/>
      <family val="2"/>
      <charset val="1"/>
    </font>
    <font>
      <i val="true"/>
      <sz val="11"/>
      <color rgb="FF000000"/>
      <name val="Calibri"/>
      <family val="2"/>
      <charset val="1"/>
    </font>
    <font>
      <i val="true"/>
      <u val="single"/>
      <sz val="11"/>
      <color rgb="FF000000"/>
      <name val="Calibri"/>
      <family val="2"/>
      <charset val="1"/>
    </font>
    <font>
      <b val="true"/>
      <sz val="11"/>
      <color rgb="FFFF6600"/>
      <name val="Calibri"/>
      <family val="2"/>
      <charset val="1"/>
    </font>
    <font>
      <sz val="9"/>
      <color rgb="FF000000"/>
      <name val="Tahoma"/>
      <family val="2"/>
      <charset val="1"/>
    </font>
    <font>
      <i val="true"/>
      <sz val="11"/>
      <name val="Calibri"/>
      <family val="2"/>
      <charset val="1"/>
    </font>
  </fonts>
  <fills count="27">
    <fill>
      <patternFill patternType="none"/>
    </fill>
    <fill>
      <patternFill patternType="gray125"/>
    </fill>
    <fill>
      <patternFill patternType="solid">
        <fgColor rgb="FF99CC00"/>
        <bgColor rgb="FF99FF66"/>
      </patternFill>
    </fill>
    <fill>
      <patternFill patternType="solid">
        <fgColor rgb="FFCCFFCC"/>
        <bgColor rgb="FFE2F0D9"/>
      </patternFill>
    </fill>
    <fill>
      <patternFill patternType="solid">
        <fgColor rgb="FFFFFFFF"/>
        <bgColor rgb="FFF2F2F2"/>
      </patternFill>
    </fill>
    <fill>
      <patternFill patternType="solid">
        <fgColor rgb="FF808080"/>
        <bgColor rgb="FF7C7C7C"/>
      </patternFill>
    </fill>
    <fill>
      <patternFill patternType="solid">
        <fgColor rgb="FFFFF2CC"/>
        <bgColor rgb="FFFFFFCC"/>
      </patternFill>
    </fill>
    <fill>
      <patternFill patternType="solid">
        <fgColor rgb="FFFFFFCC"/>
        <bgColor rgb="FFFFF2CC"/>
      </patternFill>
    </fill>
    <fill>
      <patternFill patternType="solid">
        <fgColor rgb="FF99FF66"/>
        <bgColor rgb="FFCCFFCC"/>
      </patternFill>
    </fill>
    <fill>
      <patternFill patternType="solid">
        <fgColor rgb="FFF2F2F2"/>
        <bgColor rgb="FFE7E6E6"/>
      </patternFill>
    </fill>
    <fill>
      <patternFill patternType="solid">
        <fgColor rgb="FF99CCFF"/>
        <bgColor rgb="FFCCCCFF"/>
      </patternFill>
    </fill>
    <fill>
      <patternFill patternType="solid">
        <fgColor rgb="FFDAE3F3"/>
        <bgColor rgb="FFDEEBF7"/>
      </patternFill>
    </fill>
    <fill>
      <patternFill patternType="solid">
        <fgColor rgb="FFFFFF99"/>
        <bgColor rgb="FFFFFFCC"/>
      </patternFill>
    </fill>
    <fill>
      <patternFill patternType="solid">
        <fgColor rgb="FFA6A6A6"/>
        <bgColor rgb="FFAFABAB"/>
      </patternFill>
    </fill>
    <fill>
      <patternFill patternType="solid">
        <fgColor rgb="FFAFABAB"/>
        <bgColor rgb="FFA6A6A6"/>
      </patternFill>
    </fill>
    <fill>
      <patternFill patternType="solid">
        <fgColor rgb="FFCCCCFF"/>
        <bgColor rgb="FFD0CECE"/>
      </patternFill>
    </fill>
    <fill>
      <patternFill patternType="solid">
        <fgColor rgb="FFFFC000"/>
        <bgColor rgb="FFFFFF00"/>
      </patternFill>
    </fill>
    <fill>
      <patternFill patternType="solid">
        <fgColor rgb="FF7C7C7C"/>
        <bgColor rgb="FF808080"/>
      </patternFill>
    </fill>
    <fill>
      <patternFill patternType="solid">
        <fgColor rgb="FFFFE699"/>
        <bgColor rgb="FFFFFF99"/>
      </patternFill>
    </fill>
    <fill>
      <patternFill patternType="solid">
        <fgColor rgb="FFE2F0D9"/>
        <bgColor rgb="FFE7E6E6"/>
      </patternFill>
    </fill>
    <fill>
      <patternFill patternType="solid">
        <fgColor rgb="FFE7E6E6"/>
        <bgColor rgb="FFDEEBF7"/>
      </patternFill>
    </fill>
    <fill>
      <patternFill patternType="solid">
        <fgColor rgb="FF00B050"/>
        <bgColor rgb="FF008080"/>
      </patternFill>
    </fill>
    <fill>
      <patternFill patternType="solid">
        <fgColor rgb="FFFFFF00"/>
        <bgColor rgb="FFFFC000"/>
      </patternFill>
    </fill>
    <fill>
      <patternFill patternType="solid">
        <fgColor rgb="FFD0CECE"/>
        <bgColor rgb="FFD9D9D9"/>
      </patternFill>
    </fill>
    <fill>
      <patternFill patternType="solid">
        <fgColor rgb="FFB5B5B6"/>
        <bgColor rgb="FFAFABAB"/>
      </patternFill>
    </fill>
    <fill>
      <patternFill patternType="solid">
        <fgColor rgb="FFF8CBAD"/>
        <bgColor rgb="FFFFE699"/>
      </patternFill>
    </fill>
    <fill>
      <patternFill patternType="solid">
        <fgColor rgb="FFDEEBF7"/>
        <bgColor rgb="FFDAE3F3"/>
      </patternFill>
    </fill>
  </fills>
  <borders count="44">
    <border diagonalUp="false" diagonalDown="false">
      <left/>
      <right/>
      <top/>
      <bottom/>
      <diagonal/>
    </border>
    <border diagonalUp="false" diagonalDown="false">
      <left style="thin"/>
      <right style="thin"/>
      <top style="thin"/>
      <bottom style="thin"/>
      <diagonal/>
    </border>
    <border diagonalUp="false" diagonalDown="false">
      <left/>
      <right style="thin"/>
      <top/>
      <bottom/>
      <diagonal/>
    </border>
    <border diagonalUp="false" diagonalDown="false">
      <left style="medium"/>
      <right style="medium"/>
      <top style="thin"/>
      <bottom style="medium"/>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thin"/>
      <top/>
      <bottom style="thin"/>
      <diagonal/>
    </border>
    <border diagonalUp="false" diagonalDown="false">
      <left style="thin"/>
      <right/>
      <top/>
      <bottom style="thin"/>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thin"/>
      <right style="medium"/>
      <top style="thin"/>
      <bottom style="thin"/>
      <diagonal/>
    </border>
    <border diagonalUp="false" diagonalDown="false">
      <left style="thin"/>
      <right/>
      <top style="thin"/>
      <bottom/>
      <diagonal/>
    </border>
    <border diagonalUp="false" diagonalDown="false">
      <left style="medium"/>
      <right style="thin"/>
      <top/>
      <bottom style="medium"/>
      <diagonal/>
    </border>
    <border diagonalUp="false" diagonalDown="false">
      <left style="thin"/>
      <right/>
      <top style="thin"/>
      <bottom style="medium"/>
      <diagonal/>
    </border>
    <border diagonalUp="false" diagonalDown="false">
      <left/>
      <right style="thin"/>
      <top style="thin"/>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right/>
      <top/>
      <bottom style="thin"/>
      <diagonal/>
    </border>
    <border diagonalUp="false" diagonalDown="false">
      <left style="thin"/>
      <right style="thin"/>
      <top/>
      <bottom/>
      <diagonal/>
    </border>
    <border diagonalUp="false" diagonalDown="false">
      <left/>
      <right/>
      <top style="thin"/>
      <bottom/>
      <diagonal/>
    </border>
    <border diagonalUp="false" diagonalDown="false">
      <left/>
      <right style="thin"/>
      <top style="thin"/>
      <bottom/>
      <diagonal/>
    </border>
    <border diagonalUp="false" diagonalDown="false">
      <left/>
      <right/>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style="medium"/>
      <top style="medium"/>
      <bottom style="thin"/>
      <diagonal/>
    </border>
    <border diagonalUp="false" diagonalDown="false">
      <left style="medium"/>
      <right style="medium"/>
      <top/>
      <bottom/>
      <diagonal/>
    </border>
    <border diagonalUp="false" diagonalDown="false">
      <left style="medium"/>
      <right style="medium"/>
      <top style="thin"/>
      <bottom style="thin"/>
      <diagonal/>
    </border>
    <border diagonalUp="false" diagonalDown="false">
      <left style="medium"/>
      <right style="medium"/>
      <top/>
      <bottom style="mediu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right style="thin"/>
      <top style="medium"/>
      <bottom style="medium"/>
      <diagonal/>
    </border>
    <border diagonalUp="false" diagonalDown="false">
      <left style="thin"/>
      <right style="medium"/>
      <top style="medium"/>
      <bottom style="medium"/>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false" applyAlignment="true" applyProtection="false">
      <alignment horizontal="general" vertical="bottom" textRotation="0" wrapText="false" indent="0" shrinkToFit="false"/>
    </xf>
  </cellStyleXfs>
  <cellXfs count="414">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0" xfId="22" applyFont="true" applyBorder="false" applyAlignment="false" applyProtection="false">
      <alignment horizontal="general" vertical="bottom" textRotation="0" wrapText="fals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4" fontId="6" fillId="3" borderId="0" xfId="0" applyFont="true" applyBorder="false" applyAlignment="false" applyProtection="false">
      <alignment horizontal="general" vertical="bottom" textRotation="0" wrapText="false" indent="0" shrinkToFit="false"/>
      <protection locked="true" hidden="false"/>
    </xf>
    <xf numFmtId="164" fontId="7" fillId="3" borderId="0" xfId="0" applyFont="true" applyBorder="false" applyAlignment="false" applyProtection="false">
      <alignment horizontal="general" vertical="bottom" textRotation="0" wrapText="false" indent="0" shrinkToFit="false"/>
      <protection locked="true" hidden="false"/>
    </xf>
    <xf numFmtId="164" fontId="4" fillId="2" borderId="0" xfId="22" applyFont="false" applyBorder="false" applyAlignment="false" applyProtection="false">
      <alignment horizontal="general" vertical="bottom" textRotation="0" wrapText="false" indent="0" shrinkToFit="false"/>
      <protection locked="true" hidden="false"/>
    </xf>
    <xf numFmtId="164" fontId="4" fillId="2" borderId="0" xfId="22" applyFont="true" applyBorder="false" applyAlignment="true" applyProtection="false">
      <alignment horizontal="right"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2" borderId="0" xfId="0" applyFont="true" applyBorder="true" applyAlignment="true" applyProtection="false">
      <alignment horizontal="general" vertical="bottom" textRotation="0" wrapText="false" indent="0" shrinkToFit="false"/>
      <protection locked="true" hidden="false"/>
    </xf>
    <xf numFmtId="164" fontId="10" fillId="4" borderId="0" xfId="0" applyFont="true" applyBorder="false" applyAlignment="true" applyProtection="false">
      <alignment horizontal="general" vertical="top" textRotation="0" wrapText="false" indent="0" shrinkToFit="false"/>
      <protection locked="true" hidden="false"/>
    </xf>
    <xf numFmtId="164" fontId="10" fillId="0" borderId="0" xfId="0" applyFont="true" applyBorder="true" applyAlignment="true" applyProtection="false">
      <alignment horizontal="general" vertical="top" textRotation="0" wrapText="false" indent="0" shrinkToFit="false"/>
      <protection locked="true" hidden="false"/>
    </xf>
    <xf numFmtId="164" fontId="11" fillId="4" borderId="0" xfId="20" applyFont="true" applyBorder="true" applyAlignment="true" applyProtection="true">
      <alignment horizontal="center" vertical="top" textRotation="0" wrapText="false" indent="0" shrinkToFit="false"/>
      <protection locked="true" hidden="false"/>
    </xf>
    <xf numFmtId="166" fontId="0" fillId="4" borderId="0" xfId="0" applyFont="false" applyBorder="true" applyAlignment="true" applyProtection="false">
      <alignment horizontal="left" vertical="top" textRotation="0" wrapText="false" indent="0" shrinkToFit="false"/>
      <protection locked="true" hidden="false"/>
    </xf>
    <xf numFmtId="164" fontId="11" fillId="4" borderId="0" xfId="20" applyFont="true" applyBorder="true" applyAlignment="true" applyProtection="true">
      <alignment horizontal="general" vertical="top" textRotation="0" wrapText="false" indent="0" shrinkToFit="false"/>
      <protection locked="true" hidden="false"/>
    </xf>
    <xf numFmtId="164" fontId="0" fillId="4" borderId="0" xfId="0" applyFont="false" applyBorder="false" applyAlignment="true" applyProtection="false">
      <alignment horizontal="general" vertical="top" textRotation="0" wrapText="false" indent="0" shrinkToFit="false"/>
      <protection locked="true" hidden="false"/>
    </xf>
    <xf numFmtId="164" fontId="0" fillId="5" borderId="0" xfId="0" applyFont="false" applyBorder="false" applyAlignment="false" applyProtection="false">
      <alignment horizontal="general" vertical="bottom" textRotation="0" wrapText="false" indent="0" shrinkToFit="false"/>
      <protection locked="true" hidden="false"/>
    </xf>
    <xf numFmtId="164" fontId="12" fillId="5" borderId="0" xfId="0" applyFont="true" applyBorder="false" applyAlignment="false" applyProtection="false">
      <alignment horizontal="general" vertical="bottom" textRotation="0" wrapText="false" indent="0" shrinkToFit="false"/>
      <protection locked="true" hidden="false"/>
    </xf>
    <xf numFmtId="164" fontId="13" fillId="4" borderId="0" xfId="0" applyFont="true" applyBorder="false" applyAlignment="false" applyProtection="true">
      <alignment horizontal="general" vertical="bottom" textRotation="0" wrapText="false" indent="0" shrinkToFit="false"/>
      <protection locked="true" hidden="false"/>
    </xf>
    <xf numFmtId="164" fontId="0" fillId="4" borderId="0" xfId="0" applyFont="false" applyBorder="false" applyAlignment="false" applyProtection="true">
      <alignment horizontal="general" vertical="bottom" textRotation="0" wrapText="false" indent="0" shrinkToFit="false"/>
      <protection locked="true" hidden="false"/>
    </xf>
    <xf numFmtId="164" fontId="9" fillId="6" borderId="0" xfId="22" applyFont="true" applyBorder="true" applyAlignment="true" applyProtection="false">
      <alignment horizontal="center" vertical="bottom" textRotation="0" wrapText="false" indent="0" shrinkToFit="false"/>
      <protection locked="true" hidden="false"/>
    </xf>
    <xf numFmtId="167" fontId="14" fillId="7" borderId="1" xfId="21" applyFont="true" applyBorder="true" applyAlignment="true" applyProtection="true">
      <alignment horizontal="center" vertical="bottom" textRotation="0" wrapText="false" indent="0" shrinkToFit="false"/>
      <protection locked="false" hidden="false"/>
    </xf>
    <xf numFmtId="164" fontId="9" fillId="4" borderId="0" xfId="22" applyFont="true" applyBorder="false" applyAlignment="false" applyProtection="false">
      <alignment horizontal="general" vertical="bottom" textRotation="0" wrapText="false" indent="0" shrinkToFit="false"/>
      <protection locked="tru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4" fontId="0" fillId="4" borderId="0" xfId="0" applyFont="true" applyBorder="false" applyAlignment="true" applyProtection="true">
      <alignment horizontal="center" vertical="bottom" textRotation="0" wrapText="false" indent="0" shrinkToFit="false"/>
      <protection locked="true" hidden="false"/>
    </xf>
    <xf numFmtId="167" fontId="15" fillId="7" borderId="1" xfId="21" applyFont="true" applyBorder="true" applyAlignment="true" applyProtection="true">
      <alignment horizontal="center" vertical="bottom" textRotation="0" wrapText="false" indent="0" shrinkToFit="false"/>
      <protection locked="false" hidden="false"/>
    </xf>
    <xf numFmtId="167" fontId="15" fillId="7" borderId="1" xfId="21" applyFont="true" applyBorder="true" applyAlignment="true" applyProtection="true">
      <alignment horizontal="left" vertical="bottom" textRotation="0" wrapText="false" indent="0" shrinkToFit="false"/>
      <protection locked="false" hidden="false"/>
    </xf>
    <xf numFmtId="164" fontId="16" fillId="4" borderId="0" xfId="0" applyFont="true" applyBorder="false" applyAlignment="false" applyProtection="true">
      <alignment horizontal="general" vertical="bottom" textRotation="0" wrapText="false" indent="0" shrinkToFit="false"/>
      <protection locked="true" hidden="false"/>
    </xf>
    <xf numFmtId="164" fontId="4" fillId="4" borderId="0" xfId="22" applyFont="true" applyBorder="false" applyAlignment="false" applyProtection="false">
      <alignment horizontal="general" vertical="bottom" textRotation="0" wrapText="false" indent="0" shrinkToFit="false"/>
      <protection locked="true" hidden="false"/>
    </xf>
    <xf numFmtId="164" fontId="8" fillId="8" borderId="1"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17" fillId="4" borderId="0" xfId="22" applyFont="true" applyBorder="false" applyAlignment="false" applyProtection="false">
      <alignment horizontal="general" vertical="bottom" textRotation="0" wrapText="false" indent="0" shrinkToFit="false"/>
      <protection locked="true" hidden="false"/>
    </xf>
    <xf numFmtId="164" fontId="0" fillId="4" borderId="2" xfId="0" applyFont="true" applyBorder="true" applyAlignment="true" applyProtection="true">
      <alignment horizontal="right" vertical="bottom" textRotation="0" wrapText="false" indent="0" shrinkToFit="false"/>
      <protection locked="true" hidden="false"/>
    </xf>
    <xf numFmtId="167" fontId="4" fillId="7" borderId="1" xfId="21" applyFont="false" applyBorder="true" applyAlignment="true" applyProtection="true">
      <alignment horizontal="center" vertical="bottom" textRotation="0" wrapText="false" indent="0" shrinkToFit="false"/>
      <protection locked="false" hidden="false"/>
    </xf>
    <xf numFmtId="164" fontId="0" fillId="4" borderId="0" xfId="0" applyFont="true" applyBorder="false" applyAlignment="true" applyProtection="true">
      <alignment horizontal="right" vertical="bottom" textRotation="0" wrapText="false" indent="0" shrinkToFit="false"/>
      <protection locked="true" hidden="false"/>
    </xf>
    <xf numFmtId="164" fontId="18" fillId="4" borderId="0" xfId="0" applyFont="true" applyBorder="false" applyAlignment="false" applyProtection="true">
      <alignment horizontal="general" vertical="bottom" textRotation="0" wrapText="false" indent="0" shrinkToFit="false"/>
      <protection locked="true" hidden="false"/>
    </xf>
    <xf numFmtId="164" fontId="18" fillId="4" borderId="0" xfId="0" applyFont="true" applyBorder="true" applyAlignment="true" applyProtection="true">
      <alignment horizontal="center" vertical="bottom" textRotation="0" wrapText="true" indent="0" shrinkToFit="false"/>
      <protection locked="true" hidden="false"/>
    </xf>
    <xf numFmtId="164" fontId="19" fillId="4" borderId="0" xfId="22" applyFont="true" applyBorder="false" applyAlignment="false" applyProtection="false">
      <alignment horizontal="general" vertical="bottom" textRotation="0" wrapText="false" indent="0" shrinkToFit="false"/>
      <protection locked="true" hidden="false"/>
    </xf>
    <xf numFmtId="168" fontId="8" fillId="8" borderId="1" xfId="0" applyFont="true" applyBorder="true" applyAlignment="false" applyProtection="true">
      <alignment horizontal="general" vertical="bottom" textRotation="0" wrapText="false" indent="0" shrinkToFit="false"/>
      <protection locked="true" hidden="false"/>
    </xf>
    <xf numFmtId="167" fontId="20" fillId="4" borderId="0" xfId="0" applyFont="true" applyBorder="false" applyAlignment="false" applyProtection="true">
      <alignment horizontal="general" vertical="bottom" textRotation="0" wrapText="false" indent="0" shrinkToFit="false"/>
      <protection locked="true" hidden="false"/>
    </xf>
    <xf numFmtId="164" fontId="21" fillId="4" borderId="3" xfId="21" applyFont="true" applyBorder="true" applyAlignment="true" applyProtection="true">
      <alignment horizontal="right" vertical="bottom" textRotation="0" wrapText="false" indent="0" shrinkToFit="false"/>
      <protection locked="true" hidden="false"/>
    </xf>
    <xf numFmtId="164" fontId="4" fillId="4" borderId="4" xfId="21" applyFont="true" applyBorder="true" applyAlignment="true" applyProtection="true">
      <alignment horizontal="center" vertical="bottom" textRotation="0" wrapText="false" indent="0" shrinkToFit="false"/>
      <protection locked="true" hidden="false"/>
    </xf>
    <xf numFmtId="164" fontId="4" fillId="4" borderId="5" xfId="21" applyFont="true" applyBorder="true" applyAlignment="true" applyProtection="true">
      <alignment horizontal="center" vertical="bottom" textRotation="0" wrapText="false" indent="0" shrinkToFit="false"/>
      <protection locked="true" hidden="false"/>
    </xf>
    <xf numFmtId="164" fontId="4" fillId="4" borderId="6" xfId="21" applyFont="true" applyBorder="true" applyAlignment="true" applyProtection="true">
      <alignment horizontal="center" vertical="bottom" textRotation="0" wrapText="false" indent="0" shrinkToFit="false"/>
      <protection locked="true" hidden="false"/>
    </xf>
    <xf numFmtId="164" fontId="4" fillId="4" borderId="0" xfId="21" applyFont="false" applyBorder="false" applyAlignment="false" applyProtection="true">
      <alignment horizontal="general" vertical="bottom" textRotation="0" wrapText="false" indent="0" shrinkToFit="false"/>
      <protection locked="true" hidden="false"/>
    </xf>
    <xf numFmtId="164" fontId="4" fillId="4" borderId="0" xfId="22" applyFont="true" applyBorder="true" applyAlignment="true" applyProtection="false">
      <alignment horizontal="left" vertical="bottom" textRotation="0" wrapText="true" indent="0" shrinkToFit="false"/>
      <protection locked="true" hidden="false"/>
    </xf>
    <xf numFmtId="164" fontId="4" fillId="0" borderId="0" xfId="21"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4" fontId="4" fillId="9" borderId="7" xfId="21" applyFont="true" applyBorder="true" applyAlignment="false" applyProtection="true">
      <alignment horizontal="general" vertical="bottom" textRotation="0" wrapText="false" indent="0" shrinkToFit="false"/>
      <protection locked="true" hidden="false"/>
    </xf>
    <xf numFmtId="164" fontId="4" fillId="9" borderId="8" xfId="21" applyFont="false" applyBorder="true" applyAlignment="true" applyProtection="true">
      <alignment horizontal="center" vertical="bottom" textRotation="0" wrapText="false" indent="0" shrinkToFit="false"/>
      <protection locked="true" hidden="false"/>
    </xf>
    <xf numFmtId="167" fontId="4" fillId="9" borderId="9" xfId="21" applyFont="false" applyBorder="true" applyAlignment="true" applyProtection="true">
      <alignment horizontal="center" vertical="bottom" textRotation="0" wrapText="false" indent="0" shrinkToFit="false"/>
      <protection locked="true" hidden="false"/>
    </xf>
    <xf numFmtId="167" fontId="4" fillId="9" borderId="10" xfId="21" applyFont="false" applyBorder="true" applyAlignment="true" applyProtection="true">
      <alignment horizontal="center" vertical="bottom" textRotation="0" wrapText="false" indent="0" shrinkToFit="false"/>
      <protection locked="true" hidden="false"/>
    </xf>
    <xf numFmtId="167" fontId="4" fillId="9" borderId="11" xfId="21" applyFont="false" applyBorder="true" applyAlignment="true" applyProtection="true">
      <alignment horizontal="center" vertical="bottom" textRotation="0" wrapText="false" indent="0" shrinkToFit="false"/>
      <protection locked="true" hidden="false"/>
    </xf>
    <xf numFmtId="164" fontId="4" fillId="4" borderId="12" xfId="21" applyFont="true" applyBorder="true" applyAlignment="false" applyProtection="true">
      <alignment horizontal="general" vertical="bottom" textRotation="0" wrapText="false" indent="0" shrinkToFit="false"/>
      <protection locked="true" hidden="false"/>
    </xf>
    <xf numFmtId="164" fontId="4" fillId="7" borderId="13" xfId="21" applyFont="false" applyBorder="true" applyAlignment="true" applyProtection="true">
      <alignment horizontal="center" vertical="bottom" textRotation="0" wrapText="false" indent="0" shrinkToFit="false"/>
      <protection locked="false" hidden="false"/>
    </xf>
    <xf numFmtId="167" fontId="4" fillId="7" borderId="12" xfId="21" applyFont="false" applyBorder="true" applyAlignment="true" applyProtection="true">
      <alignment horizontal="center" vertical="bottom" textRotation="0" wrapText="false" indent="0" shrinkToFit="false"/>
      <protection locked="false" hidden="false"/>
    </xf>
    <xf numFmtId="167" fontId="4" fillId="7" borderId="14" xfId="21" applyFont="false" applyBorder="true" applyAlignment="true" applyProtection="true">
      <alignment horizontal="center" vertical="bottom" textRotation="0" wrapText="false" indent="0" shrinkToFit="false"/>
      <protection locked="false" hidden="false"/>
    </xf>
    <xf numFmtId="164" fontId="4" fillId="7" borderId="15" xfId="21" applyFont="false" applyBorder="true" applyAlignment="true" applyProtection="true">
      <alignment horizontal="center" vertical="bottom" textRotation="0" wrapText="false" indent="0" shrinkToFit="false"/>
      <protection locked="false" hidden="false"/>
    </xf>
    <xf numFmtId="164" fontId="4" fillId="4" borderId="16" xfId="21" applyFont="true" applyBorder="true" applyAlignment="false" applyProtection="true">
      <alignment horizontal="general" vertical="bottom" textRotation="0" wrapText="false" indent="0" shrinkToFit="false"/>
      <protection locked="true" hidden="false"/>
    </xf>
    <xf numFmtId="164" fontId="4" fillId="7" borderId="17" xfId="21" applyFont="false" applyBorder="true" applyAlignment="true" applyProtection="true">
      <alignment horizontal="center" vertical="bottom" textRotation="0" wrapText="false" indent="0" shrinkToFit="false"/>
      <protection locked="false" hidden="false"/>
    </xf>
    <xf numFmtId="167" fontId="4" fillId="7" borderId="4" xfId="21" applyFont="false" applyBorder="true" applyAlignment="true" applyProtection="true">
      <alignment horizontal="center" vertical="bottom" textRotation="0" wrapText="false" indent="0" shrinkToFit="false"/>
      <protection locked="false" hidden="false"/>
    </xf>
    <xf numFmtId="167" fontId="4" fillId="7" borderId="5" xfId="21" applyFont="false" applyBorder="true" applyAlignment="true" applyProtection="true">
      <alignment horizontal="center" vertical="bottom" textRotation="0" wrapText="false" indent="0" shrinkToFit="false"/>
      <protection locked="false" hidden="false"/>
    </xf>
    <xf numFmtId="167" fontId="4" fillId="7" borderId="6" xfId="21" applyFont="false" applyBorder="true" applyAlignment="true" applyProtection="true">
      <alignment horizontal="center" vertical="bottom" textRotation="0" wrapText="false" indent="0" shrinkToFit="false"/>
      <protection locked="false" hidden="false"/>
    </xf>
    <xf numFmtId="164" fontId="22" fillId="4" borderId="0" xfId="21" applyFont="true" applyBorder="false" applyAlignment="false" applyProtection="true">
      <alignment horizontal="general" vertical="bottom" textRotation="0" wrapText="false" indent="0" shrinkToFit="false"/>
      <protection locked="true" hidden="false"/>
    </xf>
    <xf numFmtId="164" fontId="4" fillId="4" borderId="1" xfId="21" applyFont="true" applyBorder="true" applyAlignment="true" applyProtection="true">
      <alignment horizontal="center" vertical="bottom" textRotation="0" wrapText="false" indent="0" shrinkToFit="false"/>
      <protection locked="true" hidden="false"/>
    </xf>
    <xf numFmtId="169" fontId="4" fillId="4" borderId="18" xfId="21" applyFont="false" applyBorder="true" applyAlignment="true" applyProtection="true">
      <alignment horizontal="center" vertical="bottom" textRotation="0" wrapText="false" indent="0" shrinkToFit="false"/>
      <protection locked="true" hidden="false"/>
    </xf>
    <xf numFmtId="167" fontId="4" fillId="4" borderId="1" xfId="21" applyFont="false" applyBorder="true" applyAlignment="false" applyProtection="true">
      <alignment horizontal="general" vertical="bottom" textRotation="0" wrapText="false" indent="0" shrinkToFit="false"/>
      <protection locked="true" hidden="false"/>
    </xf>
    <xf numFmtId="167" fontId="4" fillId="4" borderId="0" xfId="21" applyFont="false" applyBorder="true" applyAlignment="false" applyProtection="true">
      <alignment horizontal="general" vertical="bottom" textRotation="0" wrapText="false" indent="0" shrinkToFit="false"/>
      <protection locked="true" hidden="false"/>
    </xf>
    <xf numFmtId="164" fontId="4" fillId="4" borderId="0" xfId="22" applyFont="true" applyBorder="false" applyAlignment="true" applyProtection="false">
      <alignment horizontal="general" vertical="bottom" textRotation="0" wrapText="true" indent="0" shrinkToFit="false"/>
      <protection locked="true" hidden="false"/>
    </xf>
    <xf numFmtId="164" fontId="4" fillId="4" borderId="12" xfId="21" applyFont="true" applyBorder="true" applyAlignment="true" applyProtection="true">
      <alignment horizontal="center" vertical="bottom" textRotation="0" wrapText="false" indent="0" shrinkToFit="false"/>
      <protection locked="true" hidden="false"/>
    </xf>
    <xf numFmtId="168" fontId="0" fillId="8" borderId="1" xfId="0" applyFont="false" applyBorder="true" applyAlignment="false" applyProtection="true">
      <alignment horizontal="general" vertical="bottom" textRotation="0" wrapText="false" indent="0" shrinkToFit="false"/>
      <protection locked="false" hidden="false"/>
    </xf>
    <xf numFmtId="167" fontId="12" fillId="4" borderId="0" xfId="0" applyFont="true" applyBorder="false" applyAlignment="false" applyProtection="true">
      <alignment horizontal="general" vertical="bottom" textRotation="0" wrapText="false" indent="0" shrinkToFit="false"/>
      <protection locked="true" hidden="false"/>
    </xf>
    <xf numFmtId="164" fontId="4" fillId="4" borderId="0" xfId="22" applyFont="false" applyBorder="false" applyAlignment="true" applyProtection="false">
      <alignment horizontal="left" vertical="bottom" textRotation="0" wrapText="true" indent="0" shrinkToFit="false"/>
      <protection locked="true" hidden="false"/>
    </xf>
    <xf numFmtId="164" fontId="4" fillId="4" borderId="0" xfId="22" applyFont="false" applyBorder="false" applyAlignment="true" applyProtection="false">
      <alignment horizontal="center" vertical="bottom" textRotation="0" wrapText="false" indent="0" shrinkToFit="false"/>
      <protection locked="true" hidden="false"/>
    </xf>
    <xf numFmtId="164" fontId="4" fillId="0" borderId="0" xfId="22" applyFont="false" applyBorder="false" applyAlignment="false" applyProtection="false">
      <alignment horizontal="general" vertical="bottom" textRotation="0" wrapText="false" indent="0" shrinkToFit="false"/>
      <protection locked="true" hidden="false"/>
    </xf>
    <xf numFmtId="164" fontId="4" fillId="10" borderId="0" xfId="22" applyFont="true" applyBorder="false" applyAlignment="true" applyProtection="false">
      <alignment horizontal="center" vertical="bottom" textRotation="0" wrapText="false" indent="0" shrinkToFit="false"/>
      <protection locked="true" hidden="false"/>
    </xf>
    <xf numFmtId="164" fontId="23" fillId="4" borderId="0" xfId="22" applyFont="true" applyBorder="false" applyAlignment="false" applyProtection="false">
      <alignment horizontal="general" vertical="bottom" textRotation="0" wrapText="false" indent="0" shrinkToFit="false"/>
      <protection locked="true" hidden="false"/>
    </xf>
    <xf numFmtId="164" fontId="4" fillId="4" borderId="13" xfId="22" applyFont="true" applyBorder="true" applyAlignment="true" applyProtection="true">
      <alignment horizontal="center" vertical="bottom" textRotation="0" wrapText="false" indent="0" shrinkToFit="false"/>
      <protection locked="true" hidden="false"/>
    </xf>
    <xf numFmtId="170" fontId="4" fillId="7" borderId="1" xfId="22" applyFont="false" applyBorder="true" applyAlignment="true" applyProtection="true">
      <alignment horizontal="center" vertical="bottom" textRotation="0" wrapText="false" indent="0" shrinkToFit="false"/>
      <protection locked="false" hidden="false"/>
    </xf>
    <xf numFmtId="164" fontId="4" fillId="4" borderId="0" xfId="22" applyFont="true" applyBorder="false" applyAlignment="false" applyProtection="true">
      <alignment horizontal="general" vertical="bottom" textRotation="0" wrapText="false" indent="0" shrinkToFit="false"/>
      <protection locked="true" hidden="false"/>
    </xf>
    <xf numFmtId="164" fontId="4" fillId="4" borderId="19" xfId="22" applyFont="true" applyBorder="true" applyAlignment="true" applyProtection="true">
      <alignment horizontal="center" vertical="bottom" textRotation="0" wrapText="false" indent="0" shrinkToFit="false"/>
      <protection locked="true" hidden="false"/>
    </xf>
    <xf numFmtId="164" fontId="4" fillId="4" borderId="20" xfId="22" applyFont="true" applyBorder="true" applyAlignment="false" applyProtection="true">
      <alignment horizontal="general" vertical="bottom" textRotation="0" wrapText="false" indent="0" shrinkToFit="false"/>
      <protection locked="true" hidden="false"/>
    </xf>
    <xf numFmtId="164" fontId="4" fillId="4" borderId="1" xfId="22" applyFont="true" applyBorder="true" applyAlignment="true" applyProtection="true">
      <alignment horizontal="center" vertical="bottom" textRotation="0" wrapText="false" indent="0" shrinkToFit="false"/>
      <protection locked="true" hidden="false"/>
    </xf>
    <xf numFmtId="164" fontId="24" fillId="4" borderId="0" xfId="22" applyFont="true" applyBorder="false" applyAlignment="false" applyProtection="false">
      <alignment horizontal="general" vertical="bottom" textRotation="0" wrapText="false" indent="0" shrinkToFit="false"/>
      <protection locked="true" hidden="false"/>
    </xf>
    <xf numFmtId="164" fontId="25" fillId="4" borderId="0" xfId="22" applyFont="true" applyBorder="false" applyAlignment="false" applyProtection="false">
      <alignment horizontal="general" vertical="bottom" textRotation="0" wrapText="false" indent="0" shrinkToFit="false"/>
      <protection locked="true" hidden="false"/>
    </xf>
    <xf numFmtId="164" fontId="4" fillId="4" borderId="0" xfId="22" applyFont="true" applyBorder="true" applyAlignment="true" applyProtection="false">
      <alignment horizontal="center" vertical="bottom" textRotation="0" wrapText="true" indent="0" shrinkToFit="false"/>
      <protection locked="true" hidden="false"/>
    </xf>
    <xf numFmtId="167" fontId="9" fillId="8" borderId="1" xfId="22" applyFont="true" applyBorder="true" applyAlignment="true" applyProtection="true">
      <alignment horizontal="center" vertical="bottom" textRotation="0" wrapText="false" indent="0" shrinkToFit="false"/>
      <protection locked="true" hidden="false"/>
    </xf>
    <xf numFmtId="164" fontId="9" fillId="8" borderId="1" xfId="22" applyFont="true" applyBorder="true" applyAlignment="true" applyProtection="true">
      <alignment horizontal="center" vertical="bottom" textRotation="0" wrapText="false" indent="0" shrinkToFit="false"/>
      <protection locked="true" hidden="false"/>
    </xf>
    <xf numFmtId="164" fontId="4" fillId="4" borderId="20" xfId="22" applyFont="true" applyBorder="true" applyAlignment="true" applyProtection="false">
      <alignment horizontal="center" vertical="bottom" textRotation="0" wrapText="false" indent="0" shrinkToFit="false"/>
      <protection locked="true" hidden="false"/>
    </xf>
    <xf numFmtId="164" fontId="4" fillId="0" borderId="1" xfId="22" applyFont="true" applyBorder="true" applyAlignment="false" applyProtection="false">
      <alignment horizontal="general" vertical="bottom" textRotation="0" wrapText="false" indent="0" shrinkToFit="false"/>
      <protection locked="true" hidden="false"/>
    </xf>
    <xf numFmtId="164" fontId="4" fillId="4" borderId="20" xfId="22" applyFont="true" applyBorder="true" applyAlignment="true" applyProtection="true">
      <alignment horizontal="center" vertical="bottom" textRotation="0" wrapText="false" indent="0" shrinkToFit="false"/>
      <protection locked="true" hidden="false"/>
    </xf>
    <xf numFmtId="170" fontId="4" fillId="4" borderId="20" xfId="22" applyFont="false" applyBorder="true" applyAlignment="true" applyProtection="true">
      <alignment horizontal="center" vertical="bottom" textRotation="0" wrapText="false" indent="0" shrinkToFit="false"/>
      <protection locked="true" hidden="false"/>
    </xf>
    <xf numFmtId="169" fontId="4" fillId="4" borderId="1" xfId="22" applyFont="false" applyBorder="true" applyAlignment="true" applyProtection="true">
      <alignment horizontal="center" vertical="bottom" textRotation="0" wrapText="false" indent="0" shrinkToFit="false"/>
      <protection locked="true" hidden="false"/>
    </xf>
    <xf numFmtId="167" fontId="4" fillId="4" borderId="1" xfId="22" applyFont="false" applyBorder="true" applyAlignment="true" applyProtection="true">
      <alignment horizontal="center" vertical="bottom" textRotation="0" wrapText="false" indent="0" shrinkToFit="false"/>
      <protection locked="true" hidden="false"/>
    </xf>
    <xf numFmtId="164" fontId="4" fillId="4" borderId="21" xfId="22" applyFont="true" applyBorder="true" applyAlignment="true" applyProtection="false">
      <alignment horizontal="center" vertical="bottom" textRotation="0" wrapText="false" indent="0" shrinkToFit="false"/>
      <protection locked="true" hidden="false"/>
    </xf>
    <xf numFmtId="164" fontId="4" fillId="4" borderId="8" xfId="22" applyFont="true" applyBorder="true" applyAlignment="true" applyProtection="false">
      <alignment horizontal="center" vertical="bottom" textRotation="0" wrapText="false" indent="0" shrinkToFit="false"/>
      <protection locked="true" hidden="false"/>
    </xf>
    <xf numFmtId="164" fontId="4" fillId="4" borderId="22" xfId="22" applyFont="true" applyBorder="true" applyAlignment="true" applyProtection="false">
      <alignment horizontal="center" vertical="bottom" textRotation="0" wrapText="false" indent="0" shrinkToFit="false"/>
      <protection locked="true" hidden="false"/>
    </xf>
    <xf numFmtId="164" fontId="4" fillId="4" borderId="19" xfId="22" applyFont="true" applyBorder="true" applyAlignment="true" applyProtection="false">
      <alignment horizontal="center" vertical="bottom" textRotation="0" wrapText="false" indent="0" shrinkToFit="false"/>
      <protection locked="true" hidden="false"/>
    </xf>
    <xf numFmtId="164" fontId="4" fillId="0" borderId="1" xfId="22" applyFont="true" applyBorder="true" applyAlignment="true" applyProtection="false">
      <alignment horizontal="center" vertical="bottom" textRotation="0" wrapText="false" indent="0" shrinkToFit="false"/>
      <protection locked="true" hidden="false"/>
    </xf>
    <xf numFmtId="171" fontId="4" fillId="0" borderId="1" xfId="22" applyFont="true" applyBorder="true" applyAlignment="true" applyProtection="false">
      <alignment horizontal="center" vertical="bottom" textRotation="0" wrapText="false" indent="0" shrinkToFit="false"/>
      <protection locked="true" hidden="false"/>
    </xf>
    <xf numFmtId="164" fontId="4" fillId="4" borderId="13" xfId="22" applyFont="true" applyBorder="true" applyAlignment="true" applyProtection="true">
      <alignment horizontal="left" vertical="bottom" textRotation="0" wrapText="false" indent="0" shrinkToFit="false"/>
      <protection locked="true" hidden="false"/>
    </xf>
    <xf numFmtId="170" fontId="4" fillId="4" borderId="1" xfId="22" applyFont="false" applyBorder="true" applyAlignment="true" applyProtection="true">
      <alignment horizontal="center" vertical="bottom" textRotation="0" wrapText="false" indent="0" shrinkToFit="false"/>
      <protection locked="true" hidden="false"/>
    </xf>
    <xf numFmtId="164" fontId="4" fillId="4" borderId="0" xfId="22" applyFont="true" applyBorder="true" applyAlignment="false" applyProtection="true">
      <alignment horizontal="general" vertical="bottom" textRotation="0" wrapText="false" indent="0" shrinkToFit="false"/>
      <protection locked="true" hidden="false"/>
    </xf>
    <xf numFmtId="164" fontId="26" fillId="0" borderId="20" xfId="0" applyFont="true" applyBorder="true" applyAlignment="false" applyProtection="false">
      <alignment horizontal="general" vertical="bottom" textRotation="0" wrapText="false" indent="0" shrinkToFit="false"/>
      <protection locked="true" hidden="false"/>
    </xf>
    <xf numFmtId="164" fontId="26" fillId="0" borderId="20" xfId="0" applyFont="true" applyBorder="true" applyAlignment="true" applyProtection="false">
      <alignment horizontal="center" vertical="bottom" textRotation="0" wrapText="false" indent="0" shrinkToFit="false"/>
      <protection locked="true" hidden="false"/>
    </xf>
    <xf numFmtId="164" fontId="27" fillId="11" borderId="20" xfId="0" applyFont="true" applyBorder="true" applyAlignment="true" applyProtection="false">
      <alignment horizontal="center" vertical="bottom" textRotation="0" wrapText="false" indent="0" shrinkToFit="false"/>
      <protection locked="true" hidden="false"/>
    </xf>
    <xf numFmtId="164" fontId="4" fillId="3" borderId="1" xfId="22" applyFont="false" applyBorder="true" applyAlignment="false" applyProtection="false">
      <alignment horizontal="general" vertical="bottom" textRotation="0" wrapText="false" indent="0" shrinkToFit="false"/>
      <protection locked="true" hidden="false"/>
    </xf>
    <xf numFmtId="170" fontId="4" fillId="8" borderId="1" xfId="22" applyFont="false" applyBorder="true" applyAlignment="true" applyProtection="true">
      <alignment horizontal="center" vertical="bottom" textRotation="0" wrapText="false" indent="0" shrinkToFit="false"/>
      <protection locked="true" hidden="false"/>
    </xf>
    <xf numFmtId="164" fontId="4" fillId="4" borderId="23" xfId="22" applyFont="true" applyBorder="true" applyAlignment="true" applyProtection="false">
      <alignment horizontal="center" vertical="bottom" textRotation="0" wrapText="false" indent="0" shrinkToFit="false"/>
      <protection locked="true" hidden="false"/>
    </xf>
    <xf numFmtId="164" fontId="9" fillId="11" borderId="23" xfId="22" applyFont="true" applyBorder="true" applyAlignment="true" applyProtection="false">
      <alignment horizontal="center" vertical="bottom" textRotation="0" wrapText="false" indent="0" shrinkToFit="false"/>
      <protection locked="true" hidden="false"/>
    </xf>
    <xf numFmtId="172" fontId="4" fillId="0" borderId="1" xfId="22" applyFont="true" applyBorder="true" applyAlignment="false" applyProtection="false">
      <alignment horizontal="general" vertical="bottom" textRotation="0" wrapText="false" indent="0" shrinkToFit="false"/>
      <protection locked="true" hidden="false"/>
    </xf>
    <xf numFmtId="164" fontId="0" fillId="8" borderId="1" xfId="0" applyFont="false" applyBorder="true" applyAlignment="false" applyProtection="true">
      <alignment horizontal="general" vertical="bottom" textRotation="0" wrapText="false" indent="0" shrinkToFit="false"/>
      <protection locked="true" hidden="false"/>
    </xf>
    <xf numFmtId="164" fontId="9" fillId="11" borderId="21" xfId="22" applyFont="true" applyBorder="true" applyAlignment="true" applyProtection="false">
      <alignment horizontal="center" vertical="bottom" textRotation="0" wrapText="false" indent="0" shrinkToFit="false"/>
      <protection locked="true" hidden="false"/>
    </xf>
    <xf numFmtId="164" fontId="4" fillId="12" borderId="1" xfId="22"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true">
      <alignment horizontal="center" vertical="bottom" textRotation="0" wrapText="false" indent="0" shrinkToFit="false"/>
      <protection locked="true" hidden="false"/>
    </xf>
    <xf numFmtId="164" fontId="0" fillId="0" borderId="1" xfId="0" applyFont="true" applyBorder="true" applyAlignment="true" applyProtection="true">
      <alignment horizontal="center" vertical="bottom" textRotation="0" wrapText="false" indent="0" shrinkToFit="false"/>
      <protection locked="true" hidden="false"/>
    </xf>
    <xf numFmtId="164" fontId="0" fillId="4" borderId="1" xfId="0" applyFont="true" applyBorder="true" applyAlignment="true" applyProtection="true">
      <alignment horizontal="center" vertical="bottom" textRotation="0" wrapText="false" indent="0" shrinkToFit="false"/>
      <protection locked="true" hidden="false"/>
    </xf>
    <xf numFmtId="164" fontId="0" fillId="4" borderId="22" xfId="0" applyFont="true" applyBorder="true" applyAlignment="true" applyProtection="true">
      <alignment horizontal="general" vertical="bottom" textRotation="0" wrapText="false" indent="0" shrinkToFit="false"/>
      <protection locked="true" hidden="false"/>
    </xf>
    <xf numFmtId="167" fontId="0" fillId="4" borderId="0" xfId="0" applyFont="false" applyBorder="false" applyAlignment="false" applyProtection="true">
      <alignment horizontal="general" vertical="bottom" textRotation="0" wrapText="false" indent="0" shrinkToFit="false"/>
      <protection locked="true" hidden="false"/>
    </xf>
    <xf numFmtId="164" fontId="0" fillId="4" borderId="22" xfId="0" applyFont="true" applyBorder="true" applyAlignment="true" applyProtection="true">
      <alignment horizontal="center" vertical="bottom" textRotation="0" wrapText="false" indent="0" shrinkToFit="false"/>
      <protection locked="true" hidden="false"/>
    </xf>
    <xf numFmtId="164" fontId="0" fillId="9" borderId="1" xfId="0" applyFont="true" applyBorder="true" applyAlignment="false" applyProtection="true">
      <alignment horizontal="general" vertical="bottom" textRotation="0" wrapText="false" indent="0" shrinkToFit="false"/>
      <protection locked="true" hidden="false"/>
    </xf>
    <xf numFmtId="169" fontId="4" fillId="9" borderId="1" xfId="21" applyFont="false" applyBorder="true" applyAlignment="true" applyProtection="true">
      <alignment horizontal="center" vertical="bottom" textRotation="0" wrapText="false" indent="0" shrinkToFit="false"/>
      <protection locked="false" hidden="false"/>
    </xf>
    <xf numFmtId="169" fontId="0" fillId="9" borderId="1" xfId="0" applyFont="false" applyBorder="true" applyAlignment="true" applyProtection="true">
      <alignment horizontal="center" vertical="bottom" textRotation="0" wrapText="false" indent="0" shrinkToFit="false"/>
      <protection locked="true" hidden="false"/>
    </xf>
    <xf numFmtId="164" fontId="0" fillId="4" borderId="1" xfId="0" applyFont="true" applyBorder="true" applyAlignment="false" applyProtection="true">
      <alignment horizontal="general" vertical="bottom" textRotation="0" wrapText="false" indent="0" shrinkToFit="false"/>
      <protection locked="true" hidden="false"/>
    </xf>
    <xf numFmtId="167" fontId="9" fillId="4" borderId="1" xfId="22" applyFont="true" applyBorder="true" applyAlignment="true" applyProtection="true">
      <alignment horizontal="center" vertical="bottom" textRotation="0" wrapText="false" indent="0" shrinkToFit="false"/>
      <protection locked="true" hidden="false"/>
    </xf>
    <xf numFmtId="164" fontId="0" fillId="0" borderId="1" xfId="0" applyFont="true" applyBorder="true" applyAlignment="false" applyProtection="true">
      <alignment horizontal="general" vertical="bottom" textRotation="0" wrapText="false" indent="0" shrinkToFit="false"/>
      <protection locked="true" hidden="false"/>
    </xf>
    <xf numFmtId="169" fontId="4" fillId="7" borderId="1" xfId="21" applyFont="false" applyBorder="true" applyAlignment="true" applyProtection="true">
      <alignment horizontal="center" vertical="bottom" textRotation="0" wrapText="false" indent="0" shrinkToFit="false"/>
      <protection locked="false" hidden="false"/>
    </xf>
    <xf numFmtId="169" fontId="0" fillId="0" borderId="1" xfId="0" applyFont="false" applyBorder="true" applyAlignment="true" applyProtection="true">
      <alignment horizontal="center" vertical="bottom" textRotation="0" wrapText="false" indent="0" shrinkToFit="false"/>
      <protection locked="true" hidden="false"/>
    </xf>
    <xf numFmtId="164" fontId="16" fillId="4" borderId="1" xfId="0" applyFont="true" applyBorder="true" applyAlignment="false" applyProtection="false">
      <alignment horizontal="general" vertical="bottom" textRotation="0" wrapText="false" indent="0" shrinkToFit="false"/>
      <protection locked="true" hidden="false"/>
    </xf>
    <xf numFmtId="164" fontId="4" fillId="4" borderId="0" xfId="22" applyFont="true" applyBorder="false" applyAlignment="true" applyProtection="false">
      <alignment horizontal="left" vertical="bottom" textRotation="0" wrapText="true" indent="0" shrinkToFit="false"/>
      <protection locked="true" hidden="false"/>
    </xf>
    <xf numFmtId="164" fontId="16" fillId="4" borderId="0" xfId="0" applyFont="true" applyBorder="false" applyAlignment="false" applyProtection="false">
      <alignment horizontal="general" vertical="bottom" textRotation="0" wrapText="false" indent="0" shrinkToFit="false"/>
      <protection locked="true" hidden="false"/>
    </xf>
    <xf numFmtId="167" fontId="0" fillId="4" borderId="1" xfId="0" applyFont="false" applyBorder="true" applyAlignment="true" applyProtection="true">
      <alignment horizontal="center" vertical="bottom" textRotation="0" wrapText="false" indent="0" shrinkToFit="false"/>
      <protection locked="true" hidden="false"/>
    </xf>
    <xf numFmtId="164" fontId="18" fillId="4" borderId="15" xfId="0" applyFont="true" applyBorder="true" applyAlignment="false" applyProtection="true">
      <alignment horizontal="general" vertical="bottom" textRotation="0" wrapText="false" indent="0" shrinkToFit="false"/>
      <protection locked="true" hidden="false"/>
    </xf>
    <xf numFmtId="164" fontId="18" fillId="4" borderId="24" xfId="0" applyFont="true" applyBorder="true" applyAlignment="false" applyProtection="true">
      <alignment horizontal="general" vertical="bottom" textRotation="0" wrapText="false" indent="0" shrinkToFit="false"/>
      <protection locked="true" hidden="false"/>
    </xf>
    <xf numFmtId="164" fontId="18" fillId="4" borderId="25" xfId="0" applyFont="true" applyBorder="true" applyAlignment="false" applyProtection="true">
      <alignment horizontal="general" vertical="bottom" textRotation="0" wrapText="false" indent="0" shrinkToFit="false"/>
      <protection locked="true" hidden="false"/>
    </xf>
    <xf numFmtId="164" fontId="18" fillId="4" borderId="8" xfId="0" applyFont="true" applyBorder="true" applyAlignment="false" applyProtection="true">
      <alignment horizontal="general" vertical="bottom" textRotation="0" wrapText="false" indent="0" shrinkToFit="false"/>
      <protection locked="true" hidden="false"/>
    </xf>
    <xf numFmtId="164" fontId="0" fillId="4" borderId="22" xfId="0" applyFont="false" applyBorder="true" applyAlignment="false" applyProtection="true">
      <alignment horizontal="general" vertical="bottom" textRotation="0" wrapText="false" indent="0" shrinkToFit="false"/>
      <protection locked="true" hidden="false"/>
    </xf>
    <xf numFmtId="164" fontId="0" fillId="4" borderId="19" xfId="0" applyFont="false" applyBorder="true" applyAlignment="false" applyProtection="true">
      <alignment horizontal="general" vertical="bottom" textRotation="0" wrapText="false" indent="0" shrinkToFit="false"/>
      <protection locked="true" hidden="false"/>
    </xf>
    <xf numFmtId="173" fontId="0" fillId="4" borderId="0" xfId="0" applyFont="false" applyBorder="false" applyAlignment="false" applyProtection="true">
      <alignment horizontal="general" vertical="bottom" textRotation="0" wrapText="false" indent="0" shrinkToFit="false"/>
      <protection locked="true" hidden="false"/>
    </xf>
    <xf numFmtId="164" fontId="0" fillId="4" borderId="0" xfId="0" applyFont="true" applyBorder="false" applyAlignment="true" applyProtection="false">
      <alignment horizontal="center" vertical="bottom" textRotation="0" wrapText="false" indent="0" shrinkToFit="false"/>
      <protection locked="true" hidden="false"/>
    </xf>
    <xf numFmtId="164" fontId="13" fillId="4" borderId="0" xfId="0" applyFont="true" applyBorder="true" applyAlignment="true" applyProtection="true">
      <alignment horizontal="center" vertical="bottom" textRotation="0" wrapText="false" indent="0" shrinkToFit="false"/>
      <protection locked="true" hidden="false"/>
    </xf>
    <xf numFmtId="164" fontId="8" fillId="4" borderId="0" xfId="0" applyFont="true" applyBorder="false" applyAlignment="false" applyProtection="false">
      <alignment horizontal="general" vertical="bottom" textRotation="0" wrapText="false" indent="0" shrinkToFit="false"/>
      <protection locked="true" hidden="false"/>
    </xf>
    <xf numFmtId="164" fontId="0" fillId="4" borderId="0" xfId="0" applyFont="true" applyBorder="false" applyAlignment="false" applyProtection="true">
      <alignment horizontal="general" vertical="bottom" textRotation="0" wrapText="false" indent="0" shrinkToFit="false"/>
      <protection locked="true" hidden="false"/>
    </xf>
    <xf numFmtId="167" fontId="8" fillId="8" borderId="1" xfId="0" applyFont="true" applyBorder="true" applyAlignment="true" applyProtection="true">
      <alignment horizontal="center" vertical="bottom" textRotation="0" wrapText="false" indent="0" shrinkToFit="false"/>
      <protection locked="true" hidden="false"/>
    </xf>
    <xf numFmtId="164" fontId="28" fillId="4" borderId="0" xfId="0" applyFont="true" applyBorder="false" applyAlignment="false" applyProtection="true">
      <alignment horizontal="general" vertical="bottom" textRotation="0" wrapText="false" indent="0" shrinkToFit="false"/>
      <protection locked="true" hidden="false"/>
    </xf>
    <xf numFmtId="164" fontId="18" fillId="4" borderId="2" xfId="0" applyFont="true" applyBorder="true" applyAlignment="true" applyProtection="true">
      <alignment horizontal="right" vertical="bottom" textRotation="0" wrapText="false" indent="0" shrinkToFit="false"/>
      <protection locked="true" hidden="false"/>
    </xf>
    <xf numFmtId="167" fontId="15" fillId="4" borderId="1" xfId="0" applyFont="true" applyBorder="true" applyAlignment="false" applyProtection="true">
      <alignment horizontal="general" vertical="bottom" textRotation="0" wrapText="false" indent="0" shrinkToFit="false"/>
      <protection locked="true" hidden="false"/>
    </xf>
    <xf numFmtId="169" fontId="0" fillId="4" borderId="1" xfId="0" applyFont="false" applyBorder="true" applyAlignment="false" applyProtection="true">
      <alignment horizontal="general" vertical="bottom" textRotation="0" wrapText="false" indent="0" shrinkToFit="false"/>
      <protection locked="true" hidden="false"/>
    </xf>
    <xf numFmtId="164" fontId="18" fillId="4" borderId="0" xfId="0" applyFont="true" applyBorder="true" applyAlignment="true" applyProtection="true">
      <alignment horizontal="left"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true">
      <alignment horizontal="general" vertical="bottom" textRotation="0" wrapText="false" indent="0" shrinkToFit="false"/>
      <protection locked="true" hidden="false"/>
    </xf>
    <xf numFmtId="164" fontId="0" fillId="0" borderId="1" xfId="0" applyFont="true" applyBorder="true" applyAlignment="true" applyProtection="false">
      <alignment horizontal="center" vertical="bottom" textRotation="0" wrapText="false" indent="0" shrinkToFit="false"/>
      <protection locked="true" hidden="false"/>
    </xf>
    <xf numFmtId="167" fontId="8" fillId="0" borderId="0" xfId="0" applyFont="true" applyBorder="true" applyAlignment="true" applyProtection="true">
      <alignment horizontal="center" vertical="bottom" textRotation="0" wrapText="false" indent="0" shrinkToFit="false"/>
      <protection locked="true" hidden="false"/>
    </xf>
    <xf numFmtId="164" fontId="0" fillId="8" borderId="0" xfId="0" applyFont="false" applyBorder="false" applyAlignment="false" applyProtection="true">
      <alignment horizontal="general" vertical="bottom" textRotation="0" wrapText="false" indent="0" shrinkToFit="false"/>
      <protection locked="true" hidden="false"/>
    </xf>
    <xf numFmtId="164" fontId="0" fillId="8" borderId="0" xfId="0" applyFont="true" applyBorder="false" applyAlignment="true" applyProtection="true">
      <alignment horizontal="right" vertical="bottom" textRotation="0" wrapText="false" indent="0" shrinkToFit="false"/>
      <protection locked="true" hidden="false"/>
    </xf>
    <xf numFmtId="169" fontId="8" fillId="8" borderId="0" xfId="0" applyFont="true" applyBorder="false" applyAlignment="true" applyProtection="true">
      <alignment horizontal="center" vertical="bottom" textRotation="0" wrapText="false" indent="0" shrinkToFit="false"/>
      <protection locked="true" hidden="false"/>
    </xf>
    <xf numFmtId="164" fontId="29" fillId="2" borderId="0" xfId="22" applyFont="true" applyBorder="false" applyAlignment="false" applyProtection="false">
      <alignment horizontal="general" vertical="bottom" textRotation="0" wrapText="false" indent="0" shrinkToFit="false"/>
      <protection locked="true" hidden="false"/>
    </xf>
    <xf numFmtId="171" fontId="22" fillId="2" borderId="0" xfId="22" applyFont="true" applyBorder="true" applyAlignment="true" applyProtection="false">
      <alignment horizontal="center" vertical="bottom" textRotation="0" wrapText="false" indent="0" shrinkToFit="false"/>
      <protection locked="true" hidden="false"/>
    </xf>
    <xf numFmtId="165" fontId="0" fillId="13" borderId="0" xfId="19" applyFont="true" applyBorder="true" applyAlignment="true" applyProtection="true">
      <alignment horizontal="general" vertical="bottom" textRotation="0" wrapText="false" indent="0" shrinkToFit="false"/>
      <protection locked="true" hidden="false"/>
    </xf>
    <xf numFmtId="169" fontId="30" fillId="14" borderId="0" xfId="0" applyFont="true" applyBorder="false" applyAlignment="false" applyProtection="false">
      <alignment horizontal="general" vertical="bottom" textRotation="0" wrapText="false" indent="0" shrinkToFit="false"/>
      <protection locked="true" hidden="false"/>
    </xf>
    <xf numFmtId="164" fontId="0" fillId="14" borderId="0" xfId="0" applyFont="true" applyBorder="false" applyAlignment="false" applyProtection="false">
      <alignment horizontal="general" vertical="bottom" textRotation="0" wrapText="false" indent="0" shrinkToFit="false"/>
      <protection locked="true" hidden="false"/>
    </xf>
    <xf numFmtId="165" fontId="0" fillId="9" borderId="0" xfId="19" applyFont="true" applyBorder="true" applyAlignment="true" applyProtection="true">
      <alignment horizontal="general" vertical="bottom" textRotation="0" wrapText="false" indent="0" shrinkToFit="false"/>
      <protection locked="true" hidden="false"/>
    </xf>
    <xf numFmtId="169" fontId="0" fillId="4" borderId="0" xfId="0" applyFont="false" applyBorder="false" applyAlignment="false" applyProtection="false">
      <alignment horizontal="general" vertical="bottom" textRotation="0" wrapText="false" indent="0" shrinkToFit="false"/>
      <protection locked="true" hidden="false"/>
    </xf>
    <xf numFmtId="164" fontId="31" fillId="4" borderId="0" xfId="0" applyFont="true" applyBorder="false" applyAlignment="false" applyProtection="false">
      <alignment horizontal="general" vertical="bottom" textRotation="0" wrapText="false" indent="0" shrinkToFit="false"/>
      <protection locked="true" hidden="false"/>
    </xf>
    <xf numFmtId="165" fontId="16" fillId="4" borderId="0" xfId="19" applyFont="true" applyBorder="true" applyAlignment="true" applyProtection="true">
      <alignment horizontal="general" vertical="bottom" textRotation="0" wrapText="false" indent="0" shrinkToFit="false"/>
      <protection locked="true" hidden="false"/>
    </xf>
    <xf numFmtId="165" fontId="0" fillId="4" borderId="0" xfId="19" applyFont="true" applyBorder="true" applyAlignment="true" applyProtection="true">
      <alignment horizontal="general" vertical="bottom" textRotation="0" wrapText="false" indent="0" shrinkToFit="false"/>
      <protection locked="true" hidden="false"/>
    </xf>
    <xf numFmtId="164" fontId="18" fillId="4" borderId="0" xfId="0" applyFont="true" applyBorder="false" applyAlignment="false" applyProtection="false">
      <alignment horizontal="general" vertical="bottom" textRotation="0" wrapText="false" indent="0" shrinkToFit="false"/>
      <protection locked="true" hidden="false"/>
    </xf>
    <xf numFmtId="164" fontId="0" fillId="13" borderId="0" xfId="0" applyFont="false" applyBorder="false" applyAlignment="false" applyProtection="false">
      <alignment horizontal="general"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4" fontId="20" fillId="4" borderId="0" xfId="0" applyFont="true" applyBorder="false" applyAlignment="true" applyProtection="true">
      <alignment horizontal="right" vertical="bottom" textRotation="0" wrapText="false" indent="0" shrinkToFit="false"/>
      <protection locked="true" hidden="false"/>
    </xf>
    <xf numFmtId="167" fontId="20" fillId="4" borderId="1" xfId="0" applyFont="true" applyBorder="true" applyAlignment="true" applyProtection="true">
      <alignment horizontal="center" vertical="bottom" textRotation="0" wrapText="false" indent="0" shrinkToFit="false"/>
      <protection locked="true" hidden="false"/>
    </xf>
    <xf numFmtId="164" fontId="0" fillId="9" borderId="0" xfId="0" applyFont="true" applyBorder="false" applyAlignment="false" applyProtection="false">
      <alignment horizontal="general" vertical="bottom" textRotation="0" wrapText="false" indent="0" shrinkToFit="false"/>
      <protection locked="true" hidden="false"/>
    </xf>
    <xf numFmtId="164" fontId="0" fillId="4" borderId="22" xfId="0" applyFont="true" applyBorder="true" applyAlignment="false" applyProtection="true">
      <alignment horizontal="general" vertical="bottom" textRotation="0" wrapText="false" indent="0" shrinkToFit="false"/>
      <protection locked="false" hidden="false"/>
    </xf>
    <xf numFmtId="164" fontId="0" fillId="4" borderId="0" xfId="0" applyFont="false" applyBorder="false" applyAlignment="false" applyProtection="true">
      <alignment horizontal="general" vertical="bottom" textRotation="0" wrapText="false" indent="0" shrinkToFit="false"/>
      <protection locked="false" hidden="false"/>
    </xf>
    <xf numFmtId="167" fontId="0" fillId="4" borderId="0" xfId="0" applyFont="false" applyBorder="false" applyAlignment="false" applyProtection="false">
      <alignment horizontal="general" vertical="bottom" textRotation="0" wrapText="false" indent="0" shrinkToFit="false"/>
      <protection locked="true" hidden="false"/>
    </xf>
    <xf numFmtId="164" fontId="32" fillId="4" borderId="1" xfId="0" applyFont="true" applyBorder="true" applyAlignment="true" applyProtection="true">
      <alignment horizontal="center" vertical="bottom" textRotation="0" wrapText="false" indent="0" shrinkToFit="false"/>
      <protection locked="true" hidden="false"/>
    </xf>
    <xf numFmtId="164" fontId="33" fillId="4" borderId="0" xfId="0" applyFont="true" applyBorder="false" applyAlignment="false" applyProtection="false">
      <alignment horizontal="general" vertical="bottom" textRotation="0" wrapText="false" indent="0" shrinkToFit="false"/>
      <protection locked="true" hidden="false"/>
    </xf>
    <xf numFmtId="164" fontId="20" fillId="4" borderId="13" xfId="0" applyFont="true" applyBorder="true" applyAlignment="false" applyProtection="false">
      <alignment horizontal="general" vertical="bottom" textRotation="0" wrapText="false" indent="0" shrinkToFit="false"/>
      <protection locked="true" hidden="false"/>
    </xf>
    <xf numFmtId="164" fontId="20" fillId="4" borderId="26" xfId="0" applyFont="true" applyBorder="true" applyAlignment="false" applyProtection="true">
      <alignment horizontal="general" vertical="bottom" textRotation="0" wrapText="false" indent="0" shrinkToFit="false"/>
      <protection locked="true" hidden="false"/>
    </xf>
    <xf numFmtId="164" fontId="34" fillId="4" borderId="26" xfId="0" applyFont="true" applyBorder="true" applyAlignment="true" applyProtection="true">
      <alignment horizontal="right" vertical="bottom" textRotation="0" wrapText="false" indent="0" shrinkToFit="false"/>
      <protection locked="true" hidden="false"/>
    </xf>
    <xf numFmtId="167" fontId="20" fillId="4" borderId="26" xfId="0" applyFont="true" applyBorder="true" applyAlignment="false" applyProtection="true">
      <alignment horizontal="general" vertical="bottom" textRotation="0" wrapText="false" indent="0" shrinkToFit="false"/>
      <protection locked="true" hidden="false"/>
    </xf>
    <xf numFmtId="164" fontId="20" fillId="4" borderId="26" xfId="0" applyFont="true" applyBorder="true" applyAlignment="false" applyProtection="false">
      <alignment horizontal="general" vertical="bottom" textRotation="0" wrapText="false" indent="0" shrinkToFit="false"/>
      <protection locked="true" hidden="false"/>
    </xf>
    <xf numFmtId="164" fontId="0" fillId="4" borderId="18" xfId="0" applyFont="false" applyBorder="true" applyAlignment="false" applyProtection="false">
      <alignment horizontal="general" vertical="bottom" textRotation="0" wrapText="false" indent="0" shrinkToFit="false"/>
      <protection locked="true" hidden="false"/>
    </xf>
    <xf numFmtId="164" fontId="4" fillId="2" borderId="0" xfId="22" applyFont="false" applyBorder="false" applyAlignment="false" applyProtection="true">
      <alignment horizontal="general" vertical="bottom" textRotation="0" wrapText="false" indent="0" shrinkToFit="false"/>
      <protection locked="true" hidden="false"/>
    </xf>
    <xf numFmtId="164" fontId="8" fillId="4" borderId="0" xfId="0" applyFont="true" applyBorder="false" applyAlignment="false" applyProtection="true">
      <alignment horizontal="general" vertical="bottom" textRotation="0" wrapText="false" indent="0" shrinkToFit="false"/>
      <protection locked="true" hidden="false"/>
    </xf>
    <xf numFmtId="167" fontId="14" fillId="7" borderId="1" xfId="21" applyFont="true" applyBorder="true" applyAlignment="true" applyProtection="true">
      <alignment horizontal="center" vertical="bottom" textRotation="0" wrapText="false" indent="0" shrinkToFit="false"/>
      <protection locked="true" hidden="false"/>
    </xf>
    <xf numFmtId="164" fontId="4" fillId="15" borderId="20" xfId="0" applyFont="true" applyBorder="true" applyAlignment="true" applyProtection="true">
      <alignment horizontal="center" vertical="bottom" textRotation="0" wrapText="false" indent="0" shrinkToFit="false"/>
      <protection locked="true" hidden="false"/>
    </xf>
    <xf numFmtId="164" fontId="4" fillId="15" borderId="25" xfId="0" applyFont="true" applyBorder="true" applyAlignment="true" applyProtection="true">
      <alignment horizontal="center" vertical="bottom" textRotation="0" wrapText="false" indent="0" shrinkToFit="false"/>
      <protection locked="true" hidden="false"/>
    </xf>
    <xf numFmtId="164" fontId="8" fillId="8" borderId="20" xfId="0" applyFont="true" applyBorder="true" applyAlignment="true" applyProtection="true">
      <alignment horizontal="center" vertical="bottom" textRotation="0" wrapText="false" indent="0" shrinkToFit="false"/>
      <protection locked="true" hidden="false"/>
    </xf>
    <xf numFmtId="164" fontId="4" fillId="15" borderId="21" xfId="0" applyFont="true" applyBorder="true" applyAlignment="true" applyProtection="true">
      <alignment horizontal="center" vertical="bottom" textRotation="0" wrapText="false" indent="0" shrinkToFit="false"/>
      <protection locked="true" hidden="false"/>
    </xf>
    <xf numFmtId="164" fontId="4" fillId="15" borderId="19" xfId="0" applyFont="true" applyBorder="true" applyAlignment="true" applyProtection="true">
      <alignment horizontal="center" vertical="bottom" textRotation="0" wrapText="false" indent="0" shrinkToFit="false"/>
      <protection locked="true" hidden="false"/>
    </xf>
    <xf numFmtId="164" fontId="8" fillId="8" borderId="21" xfId="0" applyFont="true" applyBorder="true" applyAlignment="true" applyProtection="true">
      <alignment horizontal="center" vertical="bottom" textRotation="0" wrapText="false" indent="0" shrinkToFit="false"/>
      <protection locked="true" hidden="false"/>
    </xf>
    <xf numFmtId="169" fontId="35" fillId="6" borderId="1" xfId="0" applyFont="true" applyBorder="true" applyAlignment="true" applyProtection="true">
      <alignment horizontal="center" vertical="bottom" textRotation="0" wrapText="false" indent="0" shrinkToFit="false"/>
      <protection locked="true" hidden="false"/>
    </xf>
    <xf numFmtId="167" fontId="35" fillId="6" borderId="1" xfId="0" applyFont="true" applyBorder="true" applyAlignment="true" applyProtection="true">
      <alignment horizontal="center" vertical="bottom" textRotation="0" wrapText="false" indent="0" shrinkToFit="false"/>
      <protection locked="true" hidden="false"/>
    </xf>
    <xf numFmtId="164" fontId="0" fillId="0" borderId="23" xfId="0" applyFont="true" applyBorder="true" applyAlignment="false" applyProtection="true">
      <alignment horizontal="general" vertical="bottom" textRotation="0" wrapText="false" indent="0" shrinkToFit="false"/>
      <protection locked="false" hidden="false"/>
    </xf>
    <xf numFmtId="169" fontId="15" fillId="7" borderId="1" xfId="21" applyFont="true" applyBorder="true" applyAlignment="true" applyProtection="true">
      <alignment horizontal="center" vertical="bottom" textRotation="0" wrapText="false" indent="0" shrinkToFit="false"/>
      <protection locked="false" hidden="false"/>
    </xf>
    <xf numFmtId="167" fontId="0" fillId="0" borderId="1" xfId="0" applyFont="false" applyBorder="true" applyAlignment="true" applyProtection="true">
      <alignment horizontal="center" vertical="bottom" textRotation="0" wrapText="false" indent="0" shrinkToFit="false"/>
      <protection locked="true" hidden="false"/>
    </xf>
    <xf numFmtId="164" fontId="0" fillId="14" borderId="0" xfId="0" applyFont="false" applyBorder="false" applyAlignment="false" applyProtection="true">
      <alignment horizontal="general" vertical="bottom" textRotation="0" wrapText="false" indent="0" shrinkToFit="false"/>
      <protection locked="true" hidden="false"/>
    </xf>
    <xf numFmtId="164" fontId="0" fillId="0" borderId="27" xfId="0" applyFont="true" applyBorder="true" applyAlignment="false" applyProtection="true">
      <alignment horizontal="general" vertical="bottom" textRotation="0" wrapText="false" indent="0" shrinkToFit="false"/>
      <protection locked="true" hidden="false"/>
    </xf>
    <xf numFmtId="164" fontId="0" fillId="0" borderId="28" xfId="0" applyFont="true" applyBorder="true" applyAlignment="false" applyProtection="true">
      <alignment horizontal="general" vertical="bottom" textRotation="0" wrapText="false" indent="0" shrinkToFit="false"/>
      <protection locked="true" hidden="false"/>
    </xf>
    <xf numFmtId="164" fontId="0" fillId="0" borderId="29" xfId="0" applyFont="false" applyBorder="true" applyAlignment="false" applyProtection="true">
      <alignment horizontal="general" vertical="bottom" textRotation="0" wrapText="false" indent="0" shrinkToFit="false"/>
      <protection locked="true" hidden="false"/>
    </xf>
    <xf numFmtId="164" fontId="0" fillId="0" borderId="30" xfId="0" applyFont="false" applyBorder="true" applyAlignment="false" applyProtection="true">
      <alignment horizontal="general" vertical="bottom" textRotation="0" wrapText="fals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0" fillId="0" borderId="31" xfId="0" applyFont="false" applyBorder="true" applyAlignment="false" applyProtection="true">
      <alignment horizontal="general" vertical="bottom" textRotation="0" wrapText="false" indent="0" shrinkToFit="false"/>
      <protection locked="true" hidden="false"/>
    </xf>
    <xf numFmtId="164" fontId="0" fillId="0" borderId="23" xfId="0" applyFont="false" applyBorder="true" applyAlignment="false" applyProtection="true">
      <alignment horizontal="general" vertical="bottom" textRotation="0" wrapText="false" indent="0" shrinkToFit="false"/>
      <protection locked="false" hidden="false"/>
    </xf>
    <xf numFmtId="164" fontId="0" fillId="0" borderId="21" xfId="0" applyFont="false" applyBorder="true" applyAlignment="false" applyProtection="true">
      <alignment horizontal="general" vertical="bottom" textRotation="0" wrapText="false" indent="0" shrinkToFit="false"/>
      <protection locked="false" hidden="false"/>
    </xf>
    <xf numFmtId="169" fontId="0" fillId="4" borderId="1" xfId="0" applyFont="false" applyBorder="true" applyAlignment="true" applyProtection="true">
      <alignment horizontal="center" vertical="bottom" textRotation="0" wrapText="false" indent="0" shrinkToFit="false"/>
      <protection locked="true" hidden="false"/>
    </xf>
    <xf numFmtId="169" fontId="8" fillId="8" borderId="1" xfId="0" applyFont="true" applyBorder="true" applyAlignment="true" applyProtection="true">
      <alignment horizontal="center" vertical="bottom" textRotation="0" wrapText="false" indent="0" shrinkToFit="false"/>
      <protection locked="true" hidden="false"/>
    </xf>
    <xf numFmtId="164" fontId="0" fillId="0" borderId="20" xfId="0" applyFont="false" applyBorder="true" applyAlignment="false" applyProtection="true">
      <alignment horizontal="general" vertical="bottom" textRotation="0" wrapText="false" indent="0" shrinkToFit="false"/>
      <protection locked="false" hidden="false"/>
    </xf>
    <xf numFmtId="164" fontId="0" fillId="0" borderId="32" xfId="0" applyFont="false" applyBorder="true" applyAlignment="false" applyProtection="true">
      <alignment horizontal="general" vertical="bottom" textRotation="0" wrapText="false" indent="0" shrinkToFit="false"/>
      <protection locked="true" hidden="false"/>
    </xf>
    <xf numFmtId="164" fontId="0" fillId="0" borderId="33" xfId="0" applyFont="false" applyBorder="true" applyAlignment="false" applyProtection="true">
      <alignment horizontal="general" vertical="bottom" textRotation="0" wrapText="false" indent="0" shrinkToFit="false"/>
      <protection locked="true" hidden="false"/>
    </xf>
    <xf numFmtId="164" fontId="0" fillId="0" borderId="34" xfId="0" applyFont="false" applyBorder="true" applyAlignment="false" applyProtection="true">
      <alignment horizontal="general" vertical="bottom" textRotation="0" wrapText="false" indent="0" shrinkToFit="false"/>
      <protection locked="true" hidden="false"/>
    </xf>
    <xf numFmtId="164" fontId="5" fillId="2" borderId="0" xfId="22" applyFont="true" applyBorder="false" applyAlignment="false" applyProtection="true">
      <alignment horizontal="general" vertical="bottom" textRotation="0" wrapText="false" indent="0" shrinkToFit="false"/>
      <protection locked="true" hidden="false"/>
    </xf>
    <xf numFmtId="164" fontId="0" fillId="0" borderId="31" xfId="0" applyFont="false" applyBorder="true" applyAlignment="false" applyProtection="true">
      <alignment horizontal="general" vertical="bottom" textRotation="0" wrapText="false" indent="0" shrinkToFit="false"/>
      <protection locked="true" hidden="false"/>
    </xf>
    <xf numFmtId="164" fontId="0" fillId="16" borderId="0" xfId="0" applyFont="fals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false" applyProtection="true">
      <alignment horizontal="general" vertical="bottom" textRotation="0" wrapText="false" indent="0" shrinkToFit="false"/>
      <protection locked="true" hidden="false"/>
    </xf>
    <xf numFmtId="164" fontId="36" fillId="0" borderId="0" xfId="0" applyFont="true" applyBorder="false" applyAlignment="false" applyProtection="true">
      <alignment horizontal="general" vertical="bottom" textRotation="0" wrapText="false" indent="0" shrinkToFit="false"/>
      <protection locked="true" hidden="false"/>
    </xf>
    <xf numFmtId="164" fontId="0" fillId="17" borderId="0" xfId="0" applyFont="false" applyBorder="false" applyAlignment="false" applyProtection="true">
      <alignment horizontal="general" vertical="bottom" textRotation="0" wrapText="false" indent="0" shrinkToFit="false"/>
      <protection locked="true" hidden="false"/>
    </xf>
    <xf numFmtId="167" fontId="14" fillId="7" borderId="13" xfId="21" applyFont="true" applyBorder="true" applyAlignment="true" applyProtection="true">
      <alignment horizontal="center" vertical="bottom" textRotation="0" wrapText="false" indent="0" shrinkToFit="false"/>
      <protection locked="false" hidden="false"/>
    </xf>
    <xf numFmtId="167" fontId="4" fillId="7" borderId="18" xfId="21" applyFont="false" applyBorder="true" applyAlignment="true" applyProtection="true">
      <alignment horizontal="center" vertical="bottom" textRotation="0" wrapText="false" indent="0" shrinkToFit="false"/>
      <protection locked="false" hidden="false"/>
    </xf>
    <xf numFmtId="164" fontId="37" fillId="0" borderId="0" xfId="0" applyFont="true" applyBorder="false" applyAlignment="false" applyProtection="true">
      <alignment horizontal="general" vertical="bottom" textRotation="0" wrapText="false" indent="0" shrinkToFit="false"/>
      <protection locked="true" hidden="false"/>
    </xf>
    <xf numFmtId="164" fontId="0" fillId="4" borderId="15" xfId="0" applyFont="true" applyBorder="true" applyAlignment="false" applyProtection="true">
      <alignment horizontal="general" vertical="bottom" textRotation="0" wrapText="false" indent="0" shrinkToFit="false"/>
      <protection locked="true" hidden="false"/>
    </xf>
    <xf numFmtId="164" fontId="0" fillId="4" borderId="20" xfId="0" applyFont="false" applyBorder="true" applyAlignment="false" applyProtection="true">
      <alignment horizontal="general" vertical="bottom" textRotation="0" wrapText="false" indent="0" shrinkToFit="false"/>
      <protection locked="true" hidden="false"/>
    </xf>
    <xf numFmtId="164" fontId="0" fillId="4" borderId="20" xfId="0" applyFont="true" applyBorder="true" applyAlignment="true" applyProtection="true">
      <alignment horizontal="center" vertical="bottom" textRotation="0" wrapText="false" indent="0" shrinkToFit="false"/>
      <protection locked="true" hidden="false"/>
    </xf>
    <xf numFmtId="164" fontId="0" fillId="4" borderId="0" xfId="0" applyFont="false" applyBorder="true" applyAlignment="true" applyProtection="true">
      <alignment horizontal="center" vertical="bottom" textRotation="0" wrapText="false" indent="0" shrinkToFit="false"/>
      <protection locked="true" hidden="false"/>
    </xf>
    <xf numFmtId="164" fontId="0" fillId="4" borderId="8" xfId="0" applyFont="false" applyBorder="true" applyAlignment="false" applyProtection="true">
      <alignment horizontal="general" vertical="bottom" textRotation="0" wrapText="false" indent="0" shrinkToFit="false"/>
      <protection locked="true" hidden="false"/>
    </xf>
    <xf numFmtId="164" fontId="0" fillId="4" borderId="21" xfId="0" applyFont="true" applyBorder="true" applyAlignment="true" applyProtection="true">
      <alignment horizontal="center" vertical="bottom" textRotation="0" wrapText="false" indent="0" shrinkToFit="false"/>
      <protection locked="true" hidden="false"/>
    </xf>
    <xf numFmtId="164" fontId="0" fillId="4" borderId="21" xfId="0" applyFont="true" applyBorder="true" applyAlignment="false" applyProtection="true">
      <alignment horizontal="general" vertical="bottom" textRotation="0" wrapText="false" indent="0" shrinkToFit="false"/>
      <protection locked="true" hidden="false"/>
    </xf>
    <xf numFmtId="167" fontId="15" fillId="7" borderId="1" xfId="21" applyFont="true" applyBorder="true" applyAlignment="true" applyProtection="true">
      <alignment horizontal="center" vertical="bottom" textRotation="0" wrapText="false" indent="0" shrinkToFit="false"/>
      <protection locked="true" hidden="false"/>
    </xf>
    <xf numFmtId="167" fontId="0" fillId="4" borderId="0" xfId="0" applyFont="false" applyBorder="true" applyAlignment="true" applyProtection="true">
      <alignment horizontal="center" vertical="bottom" textRotation="0" wrapText="false" indent="0" shrinkToFit="false"/>
      <protection locked="true" hidden="false"/>
    </xf>
    <xf numFmtId="164" fontId="35" fillId="6" borderId="1" xfId="0" applyFont="true" applyBorder="true" applyAlignment="true" applyProtection="true">
      <alignment horizontal="center" vertical="bottom" textRotation="0" wrapText="false" indent="0" shrinkToFit="false"/>
      <protection locked="true" hidden="false"/>
    </xf>
    <xf numFmtId="164" fontId="35" fillId="0" borderId="0" xfId="0" applyFont="true" applyBorder="false" applyAlignment="false" applyProtection="true">
      <alignment horizontal="general" vertical="bottom" textRotation="0" wrapText="false" indent="0" shrinkToFit="false"/>
      <protection locked="true" hidden="false"/>
    </xf>
    <xf numFmtId="165" fontId="0" fillId="17" borderId="0" xfId="19" applyFont="true" applyBorder="true" applyAlignment="true" applyProtection="true">
      <alignment horizontal="center" vertical="bottom" textRotation="0" wrapText="false" indent="0" shrinkToFit="false"/>
      <protection locked="true" hidden="false"/>
    </xf>
    <xf numFmtId="167" fontId="0" fillId="17" borderId="0" xfId="0" applyFont="false" applyBorder="false" applyAlignment="true" applyProtection="true">
      <alignment horizontal="center" vertical="bottom" textRotation="0" wrapText="false" indent="0" shrinkToFit="false"/>
      <protection locked="true" hidden="false"/>
    </xf>
    <xf numFmtId="167" fontId="0" fillId="18" borderId="1" xfId="0" applyFont="false" applyBorder="true" applyAlignment="true" applyProtection="true">
      <alignment horizontal="center" vertical="bottom" textRotation="0" wrapText="false" indent="0" shrinkToFit="false"/>
      <protection locked="false" hidden="false"/>
    </xf>
    <xf numFmtId="164" fontId="0" fillId="18" borderId="1" xfId="0" applyFont="false" applyBorder="true" applyAlignment="false" applyProtection="true">
      <alignment horizontal="general" vertical="bottom" textRotation="0" wrapText="false" indent="0" shrinkToFit="false"/>
      <protection locked="true" hidden="false"/>
    </xf>
    <xf numFmtId="167" fontId="8" fillId="4" borderId="1" xfId="0" applyFont="true" applyBorder="true" applyAlignment="true" applyProtection="true">
      <alignment horizontal="center" vertical="bottom" textRotation="0" wrapText="false" indent="0" shrinkToFit="false"/>
      <protection locked="true" hidden="false"/>
    </xf>
    <xf numFmtId="167" fontId="8" fillId="4" borderId="0" xfId="0" applyFont="true" applyBorder="true" applyAlignment="true" applyProtection="true">
      <alignment horizontal="center" vertical="bottom" textRotation="0" wrapText="false" indent="0" shrinkToFit="false"/>
      <protection locked="true" hidden="false"/>
    </xf>
    <xf numFmtId="164" fontId="38" fillId="19" borderId="0" xfId="0" applyFont="true" applyBorder="false" applyAlignment="false" applyProtection="true">
      <alignment horizontal="general" vertical="bottom" textRotation="0" wrapText="false" indent="0" shrinkToFit="false"/>
      <protection locked="true" hidden="false"/>
    </xf>
    <xf numFmtId="164" fontId="0" fillId="19" borderId="0" xfId="0" applyFont="false" applyBorder="false" applyAlignment="false" applyProtection="true">
      <alignment horizontal="general" vertical="bottom" textRotation="0" wrapText="false" indent="0" shrinkToFit="false"/>
      <protection locked="true" hidden="false"/>
    </xf>
    <xf numFmtId="167" fontId="8" fillId="17" borderId="1" xfId="0" applyFont="true" applyBorder="true" applyAlignment="true" applyProtection="true">
      <alignment horizontal="center" vertical="bottom" textRotation="0" wrapText="false" indent="0" shrinkToFit="false"/>
      <protection locked="true" hidden="false"/>
    </xf>
    <xf numFmtId="164" fontId="13" fillId="4" borderId="0" xfId="0" applyFont="true" applyBorder="false" applyAlignment="true" applyProtection="true">
      <alignment horizontal="general" vertical="top" textRotation="0" wrapText="false" indent="0" shrinkToFit="false"/>
      <protection locked="true" hidden="false"/>
    </xf>
    <xf numFmtId="164" fontId="8" fillId="4" borderId="0" xfId="0" applyFont="true" applyBorder="true" applyAlignment="true" applyProtection="true">
      <alignment horizontal="center" vertical="bottom" textRotation="0" wrapText="false" indent="0" shrinkToFit="false"/>
      <protection locked="true" hidden="false"/>
    </xf>
    <xf numFmtId="164" fontId="0" fillId="4" borderId="0" xfId="0" applyFont="false" applyBorder="true" applyAlignment="false" applyProtection="true">
      <alignment horizontal="general" vertical="bottom" textRotation="0" wrapText="false" indent="0" shrinkToFit="false"/>
      <protection locked="true" hidden="false"/>
    </xf>
    <xf numFmtId="164" fontId="20" fillId="4" borderId="0" xfId="0" applyFont="true" applyBorder="true" applyAlignment="true" applyProtection="true">
      <alignment horizontal="center" vertical="bottom" textRotation="0" wrapText="false" indent="0" shrinkToFit="false"/>
      <protection locked="true" hidden="false"/>
    </xf>
    <xf numFmtId="167" fontId="8" fillId="17" borderId="0" xfId="0" applyFont="true" applyBorder="true" applyAlignment="true" applyProtection="true">
      <alignment horizontal="center" vertical="bottom" textRotation="0" wrapText="false" indent="0" shrinkToFit="false"/>
      <protection locked="true" hidden="false"/>
    </xf>
    <xf numFmtId="164" fontId="8" fillId="0" borderId="0" xfId="0" applyFont="true" applyBorder="true" applyAlignment="false" applyProtection="true">
      <alignment horizontal="general" vertical="bottom" textRotation="0" wrapText="false" indent="0" shrinkToFit="false"/>
      <protection locked="true" hidden="false"/>
    </xf>
    <xf numFmtId="164" fontId="0" fillId="0" borderId="20" xfId="0" applyFont="true" applyBorder="true" applyAlignment="true" applyProtection="true">
      <alignment horizontal="center" vertical="bottom" textRotation="0" wrapText="false" indent="0" shrinkToFit="false"/>
      <protection locked="true" hidden="false"/>
    </xf>
    <xf numFmtId="164" fontId="0" fillId="4" borderId="25" xfId="0" applyFont="true" applyBorder="true" applyAlignment="true" applyProtection="true">
      <alignment horizontal="center" vertical="bottom" textRotation="0" wrapText="false" indent="0" shrinkToFit="false"/>
      <protection locked="true" hidden="false"/>
    </xf>
    <xf numFmtId="164" fontId="0" fillId="4" borderId="0" xfId="0" applyFont="true" applyBorder="true" applyAlignment="true" applyProtection="true">
      <alignment horizontal="center" vertical="bottom" textRotation="90" wrapText="true" indent="0" shrinkToFit="false"/>
      <protection locked="true" hidden="false"/>
    </xf>
    <xf numFmtId="164" fontId="20" fillId="4" borderId="0" xfId="0" applyFont="true" applyBorder="true" applyAlignment="true" applyProtection="true">
      <alignment horizontal="right" vertical="bottom" textRotation="0" wrapText="false" indent="0" shrinkToFit="false"/>
      <protection locked="true" hidden="false"/>
    </xf>
    <xf numFmtId="164" fontId="0" fillId="0" borderId="21" xfId="0" applyFont="true" applyBorder="true" applyAlignment="true" applyProtection="true">
      <alignment horizontal="center" vertical="bottom" textRotation="0" wrapText="false" indent="0" shrinkToFit="false"/>
      <protection locked="true" hidden="false"/>
    </xf>
    <xf numFmtId="164" fontId="0" fillId="19" borderId="22" xfId="0" applyFont="true" applyBorder="true" applyAlignment="false" applyProtection="true">
      <alignment horizontal="general" vertical="bottom" textRotation="0" wrapText="false" indent="0" shrinkToFit="false"/>
      <protection locked="true" hidden="false"/>
    </xf>
    <xf numFmtId="164" fontId="0" fillId="4" borderId="18" xfId="0" applyFont="true" applyBorder="true" applyAlignment="false" applyProtection="true">
      <alignment horizontal="general" vertical="bottom" textRotation="0" wrapText="false" indent="0" shrinkToFit="false"/>
      <protection locked="true" hidden="false"/>
    </xf>
    <xf numFmtId="169" fontId="15" fillId="7" borderId="18" xfId="21" applyFont="true" applyBorder="true" applyAlignment="true" applyProtection="true">
      <alignment horizontal="center" vertical="bottom" textRotation="0" wrapText="false" indent="0" shrinkToFit="false"/>
      <protection locked="false" hidden="false"/>
    </xf>
    <xf numFmtId="167" fontId="15" fillId="4" borderId="1" xfId="21" applyFont="true" applyBorder="true" applyAlignment="true" applyProtection="true">
      <alignment horizontal="center" vertical="bottom" textRotation="0" wrapText="false" indent="0" shrinkToFit="false"/>
      <protection locked="true" hidden="false"/>
    </xf>
    <xf numFmtId="165" fontId="15" fillId="20" borderId="1" xfId="19" applyFont="true" applyBorder="true" applyAlignment="true" applyProtection="true">
      <alignment horizontal="center" vertical="bottom" textRotation="0" wrapText="false" indent="0" shrinkToFit="false"/>
      <protection locked="true" hidden="false"/>
    </xf>
    <xf numFmtId="167" fontId="0" fillId="4" borderId="1" xfId="0" applyFont="true" applyBorder="true" applyAlignment="true" applyProtection="true">
      <alignment horizontal="center" vertical="bottom" textRotation="0" wrapText="false" indent="0" shrinkToFit="false"/>
      <protection locked="true" hidden="false"/>
    </xf>
    <xf numFmtId="167" fontId="0" fillId="4" borderId="0" xfId="0" applyFont="true" applyBorder="true" applyAlignment="true" applyProtection="true">
      <alignment horizontal="center" vertical="bottom" textRotation="0" wrapText="false" indent="0" shrinkToFit="false"/>
      <protection locked="true" hidden="false"/>
    </xf>
    <xf numFmtId="164" fontId="0" fillId="19" borderId="0" xfId="0" applyFont="false" applyBorder="false" applyAlignment="true" applyProtection="true">
      <alignment horizontal="right" vertical="bottom" textRotation="0" wrapText="false" indent="0" shrinkToFit="false"/>
      <protection locked="true" hidden="false"/>
    </xf>
    <xf numFmtId="165" fontId="0" fillId="19" borderId="0" xfId="19" applyFont="true" applyBorder="true" applyAlignment="true" applyProtection="true">
      <alignment horizontal="center" vertical="bottom" textRotation="0" wrapText="false" indent="0" shrinkToFit="false"/>
      <protection locked="true" hidden="false"/>
    </xf>
    <xf numFmtId="169" fontId="0" fillId="19" borderId="1" xfId="0" applyFont="false" applyBorder="true" applyAlignment="true" applyProtection="true">
      <alignment horizontal="center" vertical="bottom" textRotation="0" wrapText="false" indent="0" shrinkToFit="false"/>
      <protection locked="true" hidden="false"/>
    </xf>
    <xf numFmtId="164" fontId="0" fillId="4" borderId="23" xfId="0" applyFont="true" applyBorder="true" applyAlignment="false" applyProtection="true">
      <alignment horizontal="general" vertical="bottom" textRotation="0" wrapText="false" indent="0" shrinkToFit="false"/>
      <protection locked="true" hidden="false"/>
    </xf>
    <xf numFmtId="164" fontId="0" fillId="0" borderId="23" xfId="0" applyFont="false" applyBorder="true" applyAlignment="true" applyProtection="true">
      <alignment horizontal="general" vertical="bottom" textRotation="0" wrapText="false" indent="0" shrinkToFit="false"/>
      <protection locked="true" hidden="false"/>
    </xf>
    <xf numFmtId="164" fontId="0" fillId="9" borderId="0" xfId="0" applyFont="true" applyBorder="false" applyAlignment="false" applyProtection="true">
      <alignment horizontal="general" vertical="bottom" textRotation="0" wrapText="false" indent="0" shrinkToFit="false"/>
      <protection locked="true" hidden="false"/>
    </xf>
    <xf numFmtId="164" fontId="0" fillId="9" borderId="1" xfId="0" applyFont="true" applyBorder="true" applyAlignment="true" applyProtection="true">
      <alignment horizontal="center" vertical="bottom" textRotation="0" wrapText="false" indent="0" shrinkToFit="false"/>
      <protection locked="true" hidden="false"/>
    </xf>
    <xf numFmtId="165" fontId="15" fillId="7" borderId="1" xfId="19" applyFont="true" applyBorder="true" applyAlignment="true" applyProtection="true">
      <alignment horizontal="center" vertical="bottom" textRotation="0" wrapText="false" indent="0" shrinkToFit="false"/>
      <protection locked="false" hidden="false"/>
    </xf>
    <xf numFmtId="165" fontId="15" fillId="4" borderId="1" xfId="19" applyFont="true" applyBorder="true" applyAlignment="true" applyProtection="true">
      <alignment horizontal="center" vertical="bottom" textRotation="0" wrapText="false" indent="0" shrinkToFit="false"/>
      <protection locked="true" hidden="false"/>
    </xf>
    <xf numFmtId="164" fontId="35" fillId="9" borderId="1" xfId="0" applyFont="true" applyBorder="true" applyAlignment="true" applyProtection="true">
      <alignment horizontal="center" vertical="bottom" textRotation="0" wrapText="false" indent="0" shrinkToFit="false"/>
      <protection locked="true" hidden="false"/>
    </xf>
    <xf numFmtId="164" fontId="0" fillId="4" borderId="25" xfId="0" applyFont="true" applyBorder="true" applyAlignment="false" applyProtection="true">
      <alignment horizontal="general" vertical="bottom" textRotation="0" wrapText="false" indent="0" shrinkToFit="false"/>
      <protection locked="true" hidden="false"/>
    </xf>
    <xf numFmtId="169" fontId="15" fillId="7" borderId="20" xfId="21" applyFont="true" applyBorder="true" applyAlignment="true" applyProtection="true">
      <alignment horizontal="center" vertical="bottom" textRotation="0" wrapText="false" indent="0" shrinkToFit="false"/>
      <protection locked="false" hidden="false"/>
    </xf>
    <xf numFmtId="167" fontId="15" fillId="4" borderId="20" xfId="21" applyFont="true" applyBorder="true" applyAlignment="true" applyProtection="true">
      <alignment horizontal="center" vertical="bottom" textRotation="0" wrapText="false" indent="0" shrinkToFit="false"/>
      <protection locked="true" hidden="false"/>
    </xf>
    <xf numFmtId="165" fontId="15" fillId="7" borderId="20" xfId="19" applyFont="true" applyBorder="true" applyAlignment="true" applyProtection="true">
      <alignment horizontal="center" vertical="bottom" textRotation="0" wrapText="false" indent="0" shrinkToFit="false"/>
      <protection locked="false" hidden="false"/>
    </xf>
    <xf numFmtId="167" fontId="15" fillId="7" borderId="20" xfId="21" applyFont="true" applyBorder="true" applyAlignment="true" applyProtection="true">
      <alignment horizontal="center" vertical="bottom" textRotation="0" wrapText="false" indent="0" shrinkToFit="false"/>
      <protection locked="false" hidden="false"/>
    </xf>
    <xf numFmtId="167" fontId="0" fillId="4" borderId="20" xfId="0" applyFont="true" applyBorder="true" applyAlignment="true" applyProtection="true">
      <alignment horizontal="center" vertical="bottom" textRotation="0" wrapText="false" indent="0" shrinkToFit="false"/>
      <protection locked="true" hidden="false"/>
    </xf>
    <xf numFmtId="167" fontId="0" fillId="0" borderId="20" xfId="0" applyFont="false" applyBorder="tru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xf numFmtId="164" fontId="0" fillId="19" borderId="22" xfId="0" applyFont="false" applyBorder="true" applyAlignment="true" applyProtection="true">
      <alignment horizontal="right" vertical="bottom" textRotation="0" wrapText="false" indent="0" shrinkToFit="false"/>
      <protection locked="true" hidden="false"/>
    </xf>
    <xf numFmtId="165" fontId="0" fillId="19" borderId="19" xfId="19" applyFont="true" applyBorder="true" applyAlignment="true" applyProtection="true">
      <alignment horizontal="center" vertical="bottom" textRotation="0" wrapText="false" indent="0" shrinkToFit="false"/>
      <protection locked="true" hidden="false"/>
    </xf>
    <xf numFmtId="164" fontId="0" fillId="4" borderId="35" xfId="0" applyFont="true" applyBorder="true" applyAlignment="false" applyProtection="true">
      <alignment horizontal="general" vertical="bottom" textRotation="0" wrapText="false" indent="0" shrinkToFit="false"/>
      <protection locked="true" hidden="false"/>
    </xf>
    <xf numFmtId="164" fontId="0" fillId="4" borderId="9" xfId="0" applyFont="true" applyBorder="true" applyAlignment="false" applyProtection="true">
      <alignment horizontal="general" vertical="bottom" textRotation="0" wrapText="false" indent="0" shrinkToFit="false"/>
      <protection locked="true" hidden="false"/>
    </xf>
    <xf numFmtId="169" fontId="15" fillId="7" borderId="10" xfId="21" applyFont="true" applyBorder="true" applyAlignment="true" applyProtection="true">
      <alignment horizontal="center" vertical="bottom" textRotation="0" wrapText="false" indent="0" shrinkToFit="false"/>
      <protection locked="false" hidden="false"/>
    </xf>
    <xf numFmtId="167" fontId="15" fillId="4" borderId="10" xfId="21" applyFont="true" applyBorder="true" applyAlignment="true" applyProtection="true">
      <alignment horizontal="center" vertical="bottom" textRotation="0" wrapText="false" indent="0" shrinkToFit="false"/>
      <protection locked="true" hidden="false"/>
    </xf>
    <xf numFmtId="165" fontId="15" fillId="7" borderId="10" xfId="19" applyFont="true" applyBorder="true" applyAlignment="true" applyProtection="true">
      <alignment horizontal="center" vertical="bottom" textRotation="0" wrapText="false" indent="0" shrinkToFit="false"/>
      <protection locked="false" hidden="false"/>
    </xf>
    <xf numFmtId="167" fontId="15" fillId="7" borderId="10" xfId="21" applyFont="true" applyBorder="true" applyAlignment="true" applyProtection="true">
      <alignment horizontal="center" vertical="bottom" textRotation="0" wrapText="false" indent="0" shrinkToFit="false"/>
      <protection locked="false" hidden="false"/>
    </xf>
    <xf numFmtId="167" fontId="0" fillId="4" borderId="11" xfId="0" applyFont="true" applyBorder="true" applyAlignment="true" applyProtection="true">
      <alignment horizontal="center" vertical="bottom" textRotation="0" wrapText="false" indent="0" shrinkToFit="false"/>
      <protection locked="true" hidden="false"/>
    </xf>
    <xf numFmtId="167" fontId="15" fillId="7" borderId="36" xfId="21" applyFont="true" applyBorder="true" applyAlignment="true" applyProtection="true">
      <alignment horizontal="center" vertical="bottom" textRotation="0" wrapText="false" indent="0" shrinkToFit="false"/>
      <protection locked="false" hidden="false"/>
    </xf>
    <xf numFmtId="167" fontId="0" fillId="0" borderId="36" xfId="0" applyFont="false" applyBorder="true" applyAlignment="true" applyProtection="true">
      <alignment horizontal="center" vertical="bottom" textRotation="0" wrapText="false" indent="0" shrinkToFit="false"/>
      <protection locked="true" hidden="false"/>
    </xf>
    <xf numFmtId="164" fontId="0" fillId="4" borderId="37" xfId="0" applyFont="true" applyBorder="true" applyAlignment="false" applyProtection="true">
      <alignment horizontal="general" vertical="bottom" textRotation="0" wrapText="false" indent="0" shrinkToFit="false"/>
      <protection locked="true" hidden="false"/>
    </xf>
    <xf numFmtId="164" fontId="0" fillId="4" borderId="12" xfId="0" applyFont="true" applyBorder="true" applyAlignment="false" applyProtection="true">
      <alignment horizontal="general" vertical="bottom" textRotation="0" wrapText="false" indent="0" shrinkToFit="false"/>
      <protection locked="true" hidden="false"/>
    </xf>
    <xf numFmtId="167" fontId="0" fillId="4" borderId="14" xfId="0" applyFont="true" applyBorder="true" applyAlignment="true" applyProtection="true">
      <alignment horizontal="center" vertical="bottom" textRotation="0" wrapText="false" indent="0" shrinkToFit="false"/>
      <protection locked="true" hidden="false"/>
    </xf>
    <xf numFmtId="167" fontId="15" fillId="7" borderId="38" xfId="21" applyFont="true" applyBorder="true" applyAlignment="true" applyProtection="true">
      <alignment horizontal="center" vertical="bottom" textRotation="0" wrapText="false" indent="0" shrinkToFit="false"/>
      <protection locked="false" hidden="false"/>
    </xf>
    <xf numFmtId="167" fontId="0" fillId="0" borderId="38" xfId="0" applyFont="false" applyBorder="true" applyAlignment="true" applyProtection="true">
      <alignment horizontal="center" vertical="bottom" textRotation="0" wrapText="false" indent="0" shrinkToFit="false"/>
      <protection locked="true" hidden="false"/>
    </xf>
    <xf numFmtId="164" fontId="0" fillId="4" borderId="39" xfId="0" applyFont="false" applyBorder="true" applyAlignment="false" applyProtection="true">
      <alignment horizontal="general" vertical="bottom" textRotation="0" wrapText="false" indent="0" shrinkToFit="false"/>
      <protection locked="true" hidden="false"/>
    </xf>
    <xf numFmtId="164" fontId="0" fillId="4" borderId="4" xfId="0" applyFont="true" applyBorder="true" applyAlignment="false" applyProtection="true">
      <alignment horizontal="general" vertical="bottom" textRotation="0" wrapText="false" indent="0" shrinkToFit="false"/>
      <protection locked="true" hidden="false"/>
    </xf>
    <xf numFmtId="169" fontId="15" fillId="7" borderId="5" xfId="21" applyFont="true" applyBorder="true" applyAlignment="true" applyProtection="true">
      <alignment horizontal="center" vertical="bottom" textRotation="0" wrapText="false" indent="0" shrinkToFit="false"/>
      <protection locked="false" hidden="false"/>
    </xf>
    <xf numFmtId="167" fontId="15" fillId="4" borderId="5" xfId="21" applyFont="true" applyBorder="true" applyAlignment="true" applyProtection="true">
      <alignment horizontal="center" vertical="bottom" textRotation="0" wrapText="false" indent="0" shrinkToFit="false"/>
      <protection locked="true" hidden="false"/>
    </xf>
    <xf numFmtId="165" fontId="15" fillId="7" borderId="5" xfId="19" applyFont="true" applyBorder="true" applyAlignment="true" applyProtection="true">
      <alignment horizontal="center" vertical="bottom" textRotation="0" wrapText="false" indent="0" shrinkToFit="false"/>
      <protection locked="false" hidden="false"/>
    </xf>
    <xf numFmtId="167" fontId="15" fillId="7" borderId="5" xfId="21" applyFont="true" applyBorder="true" applyAlignment="true" applyProtection="true">
      <alignment horizontal="center" vertical="bottom" textRotation="0" wrapText="false" indent="0" shrinkToFit="false"/>
      <protection locked="false" hidden="false"/>
    </xf>
    <xf numFmtId="167" fontId="0" fillId="4" borderId="6" xfId="0" applyFont="true" applyBorder="true" applyAlignment="true" applyProtection="true">
      <alignment horizontal="center" vertical="bottom" textRotation="0" wrapText="false" indent="0" shrinkToFit="false"/>
      <protection locked="true" hidden="false"/>
    </xf>
    <xf numFmtId="167" fontId="15" fillId="7" borderId="3" xfId="21" applyFont="true" applyBorder="true" applyAlignment="true" applyProtection="true">
      <alignment horizontal="center" vertical="bottom" textRotation="0" wrapText="false" indent="0" shrinkToFit="false"/>
      <protection locked="false" hidden="false"/>
    </xf>
    <xf numFmtId="167" fontId="0" fillId="0" borderId="3" xfId="0" applyFont="false" applyBorder="true" applyAlignment="true" applyProtection="true">
      <alignment horizontal="center" vertical="bottom" textRotation="0" wrapText="false" indent="0" shrinkToFit="false"/>
      <protection locked="true" hidden="false"/>
    </xf>
    <xf numFmtId="167" fontId="0" fillId="4" borderId="21" xfId="0" applyFont="true" applyBorder="true" applyAlignment="true" applyProtection="true">
      <alignment horizontal="center" vertical="bottom" textRotation="0" wrapText="false" indent="0" shrinkToFit="false"/>
      <protection locked="true" hidden="false"/>
    </xf>
    <xf numFmtId="167" fontId="0" fillId="0" borderId="21" xfId="0" applyFont="false" applyBorder="true" applyAlignment="true" applyProtection="true">
      <alignment horizontal="center" vertical="bottom" textRotation="0" wrapText="false" indent="0" shrinkToFit="false"/>
      <protection locked="true" hidden="false"/>
    </xf>
    <xf numFmtId="167" fontId="8" fillId="4" borderId="21" xfId="0" applyFont="true" applyBorder="true" applyAlignment="true" applyProtection="true">
      <alignment horizontal="center" vertical="bottom" textRotation="0" wrapText="false" indent="0" shrinkToFit="false"/>
      <protection locked="true" hidden="false"/>
    </xf>
    <xf numFmtId="164" fontId="39" fillId="0" borderId="0" xfId="0" applyFont="true" applyBorder="false" applyAlignment="false" applyProtection="true">
      <alignment horizontal="general" vertical="bottom" textRotation="0" wrapText="false" indent="0" shrinkToFit="false"/>
      <protection locked="true" hidden="false"/>
    </xf>
    <xf numFmtId="164" fontId="8" fillId="4" borderId="0" xfId="0" applyFont="true" applyBorder="true" applyAlignment="true" applyProtection="true">
      <alignment horizontal="left" vertical="bottom" textRotation="0" wrapText="false" indent="0" shrinkToFit="false"/>
      <protection locked="true" hidden="false"/>
    </xf>
    <xf numFmtId="167" fontId="0" fillId="0" borderId="0" xfId="0" applyFont="false" applyBorder="true" applyAlignment="false" applyProtection="true">
      <alignment horizontal="general" vertical="bottom" textRotation="0" wrapText="false" indent="0" shrinkToFit="false"/>
      <protection locked="true" hidden="false"/>
    </xf>
    <xf numFmtId="164" fontId="0" fillId="0" borderId="13" xfId="0" applyFont="true" applyBorder="true" applyAlignment="false" applyProtection="true">
      <alignment horizontal="general" vertical="bottom" textRotation="0" wrapText="false" indent="0" shrinkToFit="false"/>
      <protection locked="true" hidden="false"/>
    </xf>
    <xf numFmtId="164" fontId="0" fillId="0" borderId="26" xfId="0" applyFont="false" applyBorder="true" applyAlignment="false" applyProtection="true">
      <alignment horizontal="general" vertical="bottom" textRotation="0" wrapText="false" indent="0" shrinkToFit="false"/>
      <protection locked="true" hidden="false"/>
    </xf>
    <xf numFmtId="164" fontId="40" fillId="21" borderId="0" xfId="0" applyFont="true" applyBorder="false" applyAlignment="false" applyProtection="true">
      <alignment horizontal="general" vertical="bottom" textRotation="0" wrapText="false" indent="0" shrinkToFit="false"/>
      <protection locked="true" hidden="false"/>
    </xf>
    <xf numFmtId="167" fontId="0" fillId="0" borderId="0" xfId="0" applyFont="false" applyBorder="false" applyAlignment="false" applyProtection="true">
      <alignment horizontal="general" vertical="bottom" textRotation="0" wrapText="false" indent="0" shrinkToFit="false"/>
      <protection locked="true" hidden="false"/>
    </xf>
    <xf numFmtId="164" fontId="18" fillId="0" borderId="0" xfId="0" applyFont="true" applyBorder="false" applyAlignment="false" applyProtection="true">
      <alignment horizontal="general" vertical="bottom" textRotation="0" wrapText="false" indent="0" shrinkToFit="false"/>
      <protection locked="true" hidden="false"/>
    </xf>
    <xf numFmtId="164" fontId="18" fillId="0" borderId="0" xfId="0" applyFont="true" applyBorder="false" applyAlignment="true" applyProtection="true">
      <alignment horizontal="right" vertical="bottom" textRotation="0" wrapText="false" indent="0" shrinkToFit="false"/>
      <protection locked="true" hidden="false"/>
    </xf>
    <xf numFmtId="167" fontId="0" fillId="0" borderId="1" xfId="0" applyFont="false" applyBorder="true" applyAlignment="false" applyProtection="true">
      <alignment horizontal="general" vertical="bottom" textRotation="0" wrapText="false" indent="0" shrinkToFit="false"/>
      <protection locked="true" hidden="false"/>
    </xf>
    <xf numFmtId="174" fontId="41" fillId="8" borderId="1" xfId="19" applyFont="true" applyBorder="true" applyAlignment="true" applyProtection="true">
      <alignment horizontal="center" vertical="bottom" textRotation="0" wrapText="false" indent="0" shrinkToFit="false"/>
      <protection locked="true" hidden="false"/>
    </xf>
    <xf numFmtId="164" fontId="8" fillId="0" borderId="0" xfId="0" applyFont="true" applyBorder="false" applyAlignment="true" applyProtection="true">
      <alignment horizontal="left" vertical="bottom" textRotation="0" wrapText="false" indent="0" shrinkToFit="false"/>
      <protection locked="true" hidden="false"/>
    </xf>
    <xf numFmtId="164" fontId="8" fillId="0" borderId="0" xfId="0" applyFont="true" applyBorder="false" applyAlignment="true" applyProtection="true">
      <alignment horizontal="right" vertical="bottom" textRotation="0" wrapText="false" indent="0" shrinkToFit="false"/>
      <protection locked="true" hidden="false"/>
    </xf>
    <xf numFmtId="164" fontId="34" fillId="0" borderId="0" xfId="0" applyFont="true" applyBorder="false" applyAlignment="false" applyProtection="true">
      <alignment horizontal="general" vertical="bottom" textRotation="0" wrapText="false" indent="0" shrinkToFit="false"/>
      <protection locked="true" hidden="false"/>
    </xf>
    <xf numFmtId="164" fontId="42" fillId="0" borderId="0" xfId="0" applyFont="true" applyBorder="false" applyAlignment="false" applyProtection="true">
      <alignment horizontal="general" vertical="bottom" textRotation="0" wrapText="false" indent="0" shrinkToFit="false"/>
      <protection locked="true" hidden="false"/>
    </xf>
    <xf numFmtId="164" fontId="0" fillId="4" borderId="13" xfId="0" applyFont="true" applyBorder="true" applyAlignment="false" applyProtection="true">
      <alignment horizontal="general" vertical="bottom" textRotation="0" wrapText="false" indent="0" shrinkToFit="false"/>
      <protection locked="true" hidden="false"/>
    </xf>
    <xf numFmtId="169" fontId="8" fillId="4" borderId="1" xfId="0" applyFont="true" applyBorder="true" applyAlignment="false" applyProtection="true">
      <alignment horizontal="general" vertical="bottom" textRotation="0" wrapText="false" indent="0" shrinkToFit="false"/>
      <protection locked="true" hidden="false"/>
    </xf>
    <xf numFmtId="164" fontId="13" fillId="4" borderId="0" xfId="0" applyFont="true" applyBorder="false" applyAlignment="true" applyProtection="true">
      <alignment horizontal="general" vertical="bottom" textRotation="0" wrapText="false" indent="0" shrinkToFit="false"/>
      <protection locked="true" hidden="false"/>
    </xf>
    <xf numFmtId="164" fontId="13" fillId="4" borderId="0" xfId="0" applyFont="true" applyBorder="false" applyAlignment="true" applyProtection="true">
      <alignment horizontal="center" vertical="bottom" textRotation="0" wrapText="false" indent="0" shrinkToFit="false"/>
      <protection locked="true" hidden="false"/>
    </xf>
    <xf numFmtId="164" fontId="8" fillId="0" borderId="1" xfId="0" applyFont="true" applyBorder="true" applyAlignment="true" applyProtection="true">
      <alignment horizontal="center" vertical="bottom" textRotation="0" wrapText="false" indent="0" shrinkToFit="false"/>
      <protection locked="true" hidden="false"/>
    </xf>
    <xf numFmtId="164" fontId="0" fillId="4" borderId="0" xfId="0" applyFont="true" applyBorder="false" applyAlignment="true" applyProtection="true">
      <alignment horizontal="general" vertical="bottom" textRotation="0" wrapText="false" indent="0" shrinkToFit="false"/>
      <protection locked="true" hidden="false"/>
    </xf>
    <xf numFmtId="164" fontId="18" fillId="4" borderId="0" xfId="0" applyFont="true" applyBorder="true" applyAlignment="true" applyProtection="true">
      <alignment horizontal="general" vertical="bottom" textRotation="0" wrapText="false" indent="0" shrinkToFit="false"/>
      <protection locked="true" hidden="false"/>
    </xf>
    <xf numFmtId="164" fontId="0" fillId="22" borderId="0" xfId="0" applyFont="true" applyBorder="false" applyAlignment="false" applyProtection="true">
      <alignment horizontal="general" vertical="bottom" textRotation="0" wrapText="false" indent="0" shrinkToFit="false"/>
      <protection locked="true" hidden="false"/>
    </xf>
    <xf numFmtId="167" fontId="8" fillId="22" borderId="0" xfId="0" applyFont="true" applyBorder="false" applyAlignment="true" applyProtection="true">
      <alignment horizontal="center" vertical="bottom" textRotation="0" wrapText="false" indent="0" shrinkToFit="false"/>
      <protection locked="true" hidden="false"/>
    </xf>
    <xf numFmtId="164" fontId="33" fillId="4" borderId="0" xfId="0" applyFont="true" applyBorder="false" applyAlignment="false" applyProtection="true">
      <alignment horizontal="general" vertical="bottom" textRotation="0" wrapText="false" indent="0" shrinkToFit="false"/>
      <protection locked="true" hidden="false"/>
    </xf>
    <xf numFmtId="164" fontId="18" fillId="4" borderId="20" xfId="0" applyFont="true" applyBorder="true" applyAlignment="true" applyProtection="true">
      <alignment horizontal="center" vertical="bottom" textRotation="0" wrapText="false" indent="0" shrinkToFit="false"/>
      <protection locked="true" hidden="false"/>
    </xf>
    <xf numFmtId="165" fontId="0" fillId="0" borderId="0" xfId="19" applyFont="true" applyBorder="true" applyAlignment="true" applyProtection="true">
      <alignment horizontal="general" vertical="bottom" textRotation="0" wrapText="false" indent="0" shrinkToFit="false"/>
      <protection locked="true" hidden="false"/>
    </xf>
    <xf numFmtId="164" fontId="18" fillId="4" borderId="21" xfId="0" applyFont="true" applyBorder="true" applyAlignment="true" applyProtection="true">
      <alignment horizontal="center" vertical="bottom" textRotation="0" wrapText="false" indent="0" shrinkToFit="false"/>
      <protection locked="true" hidden="false"/>
    </xf>
    <xf numFmtId="169" fontId="30" fillId="14" borderId="0" xfId="0" applyFont="true" applyBorder="false" applyAlignment="false" applyProtection="true">
      <alignment horizontal="general" vertical="bottom" textRotation="0" wrapText="false" indent="0" shrinkToFit="false"/>
      <protection locked="true" hidden="false"/>
    </xf>
    <xf numFmtId="164" fontId="43" fillId="23" borderId="0" xfId="0" applyFont="true" applyBorder="true" applyAlignment="true" applyProtection="true">
      <alignment horizontal="center" vertical="bottom" textRotation="0" wrapText="true" indent="0" shrinkToFit="false"/>
      <protection locked="true" hidden="false"/>
    </xf>
    <xf numFmtId="169" fontId="0" fillId="4" borderId="0" xfId="0" applyFont="false" applyBorder="false" applyAlignment="false" applyProtection="true">
      <alignment horizontal="general" vertical="bottom" textRotation="0" wrapText="false" indent="0" shrinkToFit="false"/>
      <protection locked="true" hidden="false"/>
    </xf>
    <xf numFmtId="164" fontId="31" fillId="4" borderId="0" xfId="0" applyFont="true" applyBorder="false" applyAlignment="false" applyProtection="true">
      <alignment horizontal="general" vertical="bottom" textRotation="0" wrapText="false" indent="0" shrinkToFit="false"/>
      <protection locked="true" hidden="false"/>
    </xf>
    <xf numFmtId="164" fontId="0" fillId="13" borderId="0" xfId="0" applyFont="false" applyBorder="false" applyAlignment="false" applyProtection="true">
      <alignment horizontal="general" vertical="bottom" textRotation="0" wrapText="false" indent="0" shrinkToFit="false"/>
      <protection locked="true" hidden="false"/>
    </xf>
    <xf numFmtId="169" fontId="0" fillId="0" borderId="0" xfId="0" applyFont="false" applyBorder="false" applyAlignment="false" applyProtection="true">
      <alignment horizontal="general" vertical="bottom" textRotation="0" wrapText="false" indent="0" shrinkToFit="false"/>
      <protection locked="true" hidden="false"/>
    </xf>
    <xf numFmtId="164" fontId="16" fillId="13" borderId="0" xfId="0" applyFont="true" applyBorder="false" applyAlignment="false" applyProtection="true">
      <alignment horizontal="general" vertical="bottom" textRotation="0" wrapText="false" indent="0" shrinkToFit="false"/>
      <protection locked="true" hidden="false"/>
    </xf>
    <xf numFmtId="164" fontId="29" fillId="2" borderId="0" xfId="22" applyFont="true" applyBorder="false" applyAlignment="false" applyProtection="true">
      <alignment horizontal="general" vertical="bottom" textRotation="0" wrapText="false" indent="0" shrinkToFit="false"/>
      <protection locked="true" hidden="false"/>
    </xf>
    <xf numFmtId="164" fontId="0" fillId="16" borderId="0" xfId="0" applyFont="false" applyBorder="false" applyAlignment="false" applyProtection="true">
      <alignment horizontal="general" vertical="bottom" textRotation="0" wrapText="false" indent="0" shrinkToFit="false"/>
      <protection locked="true" hidden="false"/>
    </xf>
    <xf numFmtId="164" fontId="0" fillId="0" borderId="22" xfId="0" applyFont="true" applyBorder="true" applyAlignment="false" applyProtection="true">
      <alignment horizontal="general" vertical="bottom"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44" fillId="4" borderId="0" xfId="0" applyFont="true" applyBorder="true" applyAlignment="true" applyProtection="true">
      <alignment horizontal="left" vertical="center" textRotation="0" wrapText="true" indent="0" shrinkToFit="false"/>
      <protection locked="true" hidden="false"/>
    </xf>
    <xf numFmtId="164" fontId="45" fillId="4" borderId="0" xfId="0" applyFont="true" applyBorder="false" applyAlignment="true" applyProtection="true">
      <alignment horizontal="general" vertical="center" textRotation="0" wrapText="true" indent="0" shrinkToFit="false"/>
      <protection locked="true" hidden="false"/>
    </xf>
    <xf numFmtId="164" fontId="45" fillId="4" borderId="0" xfId="0" applyFont="true" applyBorder="true" applyAlignment="true" applyProtection="true">
      <alignment horizontal="center" vertical="center" textRotation="0" wrapText="true" indent="0" shrinkToFit="false"/>
      <protection locked="true" hidden="false"/>
    </xf>
    <xf numFmtId="164" fontId="46" fillId="0" borderId="0" xfId="0" applyFont="true" applyBorder="true" applyAlignment="true" applyProtection="false">
      <alignment horizontal="left" vertical="bottom" textRotation="0" wrapText="true" indent="0" shrinkToFit="false"/>
      <protection locked="true" hidden="false"/>
    </xf>
    <xf numFmtId="164" fontId="46" fillId="0" borderId="0" xfId="0" applyFont="true" applyBorder="false" applyAlignment="false" applyProtection="false">
      <alignment horizontal="general" vertical="bottom" textRotation="0" wrapText="false" indent="0" shrinkToFit="false"/>
      <protection locked="true" hidden="false"/>
    </xf>
    <xf numFmtId="164" fontId="36" fillId="4" borderId="0" xfId="0" applyFont="true" applyBorder="false" applyAlignment="false" applyProtection="true">
      <alignment horizontal="general" vertical="bottom" textRotation="0" wrapText="false" indent="0" shrinkToFit="false"/>
      <protection locked="true" hidden="false"/>
    </xf>
    <xf numFmtId="164" fontId="15" fillId="6" borderId="1" xfId="0" applyFont="true" applyBorder="true" applyAlignment="true" applyProtection="true">
      <alignment horizontal="center" vertical="bottom" textRotation="0" wrapText="false" indent="0" shrinkToFit="false"/>
      <protection locked="true" hidden="false"/>
    </xf>
    <xf numFmtId="164" fontId="35" fillId="4" borderId="0" xfId="0" applyFont="true" applyBorder="false" applyAlignment="false" applyProtection="true">
      <alignment horizontal="general" vertical="bottom" textRotation="0" wrapText="false" indent="0" shrinkToFit="false"/>
      <protection locked="true" hidden="false"/>
    </xf>
    <xf numFmtId="167" fontId="15" fillId="6" borderId="1" xfId="0" applyFont="true" applyBorder="true" applyAlignment="true" applyProtection="true">
      <alignment horizontal="center" vertical="bottom" textRotation="0" wrapText="false" indent="0" shrinkToFit="false"/>
      <protection locked="true" hidden="false"/>
    </xf>
    <xf numFmtId="164" fontId="0" fillId="18" borderId="1" xfId="0" applyFont="true" applyBorder="true" applyAlignment="true" applyProtection="true">
      <alignment horizontal="center" vertical="bottom" textRotation="0" wrapText="false" indent="0" shrinkToFit="false"/>
      <protection locked="true" hidden="false"/>
    </xf>
    <xf numFmtId="167" fontId="15" fillId="12" borderId="18" xfId="21" applyFont="true" applyBorder="true" applyAlignment="true" applyProtection="true">
      <alignment horizontal="center" vertical="bottom" textRotation="0" wrapText="false" indent="0" shrinkToFit="false"/>
      <protection locked="true" hidden="false"/>
    </xf>
    <xf numFmtId="164" fontId="39" fillId="4" borderId="0" xfId="0" applyFont="true" applyBorder="false" applyAlignment="false" applyProtection="true">
      <alignment horizontal="general" vertical="bottom" textRotation="0" wrapText="false" indent="0" shrinkToFit="false"/>
      <protection locked="true" hidden="false"/>
    </xf>
    <xf numFmtId="167" fontId="12" fillId="4" borderId="0" xfId="0" applyFont="true" applyBorder="false" applyAlignment="true" applyProtection="true">
      <alignment horizontal="center" vertical="bottom" textRotation="0" wrapText="false" indent="0" shrinkToFit="false"/>
      <protection locked="true" hidden="false"/>
    </xf>
    <xf numFmtId="164" fontId="8" fillId="4" borderId="0" xfId="0" applyFont="true" applyBorder="true" applyAlignment="false" applyProtection="true">
      <alignment horizontal="general" vertical="bottom" textRotation="0" wrapText="false" indent="0" shrinkToFit="false"/>
      <protection locked="true" hidden="false"/>
    </xf>
    <xf numFmtId="164" fontId="20" fillId="4" borderId="0" xfId="0" applyFont="true" applyBorder="true" applyAlignment="true" applyProtection="true">
      <alignment horizontal="general" vertical="bottom" textRotation="0" wrapText="false" indent="0" shrinkToFit="false"/>
      <protection locked="true" hidden="false"/>
    </xf>
    <xf numFmtId="164" fontId="15" fillId="4" borderId="21" xfId="0" applyFont="true" applyBorder="true" applyAlignment="true" applyProtection="true">
      <alignment horizontal="center" vertical="bottom" textRotation="0" wrapText="false" indent="0" shrinkToFit="false"/>
      <protection locked="true" hidden="false"/>
    </xf>
    <xf numFmtId="167" fontId="15" fillId="12" borderId="18" xfId="21" applyFont="true" applyBorder="true" applyAlignment="true" applyProtection="true">
      <alignment horizontal="center" vertical="bottom" textRotation="0" wrapText="false" indent="0" shrinkToFit="false"/>
      <protection locked="false" hidden="false"/>
    </xf>
    <xf numFmtId="167" fontId="0" fillId="24" borderId="1" xfId="0" applyFont="true" applyBorder="true" applyAlignment="true" applyProtection="true">
      <alignment horizontal="center" vertical="bottom" textRotation="0" wrapText="false" indent="0" shrinkToFit="false"/>
      <protection locked="true" hidden="false"/>
    </xf>
    <xf numFmtId="167" fontId="0" fillId="19" borderId="20" xfId="0" applyFont="false" applyBorder="true" applyAlignment="true" applyProtection="true">
      <alignment horizontal="center" vertical="bottom" textRotation="0" wrapText="false" indent="0" shrinkToFit="false"/>
      <protection locked="true" hidden="false"/>
    </xf>
    <xf numFmtId="167" fontId="15" fillId="7" borderId="18" xfId="21" applyFont="true" applyBorder="true" applyAlignment="true" applyProtection="true">
      <alignment horizontal="center" vertical="bottom" textRotation="0" wrapText="false" indent="0" shrinkToFit="false"/>
      <protection locked="false" hidden="false"/>
    </xf>
    <xf numFmtId="167" fontId="0" fillId="19" borderId="21" xfId="0" applyFont="false" applyBorder="true" applyAlignment="true" applyProtection="true">
      <alignment horizontal="center" vertical="bottom" textRotation="0" wrapText="false" indent="0" shrinkToFit="false"/>
      <protection locked="true" hidden="false"/>
    </xf>
    <xf numFmtId="164" fontId="0" fillId="4" borderId="20" xfId="0" applyFont="true" applyBorder="true" applyAlignment="false" applyProtection="true">
      <alignment horizontal="general" vertical="bottom" textRotation="0" wrapText="false" indent="0" shrinkToFit="false"/>
      <protection locked="false" hidden="false"/>
    </xf>
    <xf numFmtId="164" fontId="0" fillId="4" borderId="21" xfId="0" applyFont="false" applyBorder="true" applyAlignment="false" applyProtection="true">
      <alignment horizontal="general" vertical="bottom" textRotation="0" wrapText="false" indent="0" shrinkToFit="false"/>
      <protection locked="false" hidden="false"/>
    </xf>
    <xf numFmtId="167" fontId="15" fillId="12" borderId="1" xfId="21" applyFont="true" applyBorder="true" applyAlignment="true" applyProtection="true">
      <alignment horizontal="center" vertical="bottom" textRotation="0" wrapText="false" indent="0" shrinkToFit="false"/>
      <protection locked="false" hidden="false"/>
    </xf>
    <xf numFmtId="164" fontId="0" fillId="4" borderId="26" xfId="0" applyFont="false" applyBorder="true" applyAlignment="false" applyProtection="true">
      <alignment horizontal="general" vertical="bottom" textRotation="0" wrapText="false" indent="0" shrinkToFit="false"/>
      <protection locked="true" hidden="false"/>
    </xf>
    <xf numFmtId="167" fontId="0" fillId="4" borderId="18" xfId="0" applyFont="false" applyBorder="true" applyAlignment="true" applyProtection="true">
      <alignment horizontal="center" vertical="bottom" textRotation="0" wrapText="false" indent="0" shrinkToFit="false"/>
      <protection locked="true" hidden="false"/>
    </xf>
    <xf numFmtId="169" fontId="0" fillId="25" borderId="1" xfId="0" applyFont="false" applyBorder="true" applyAlignment="true" applyProtection="true">
      <alignment horizontal="center" vertical="bottom" textRotation="0" wrapText="false" indent="0" shrinkToFit="false"/>
      <protection locked="true" hidden="false"/>
    </xf>
    <xf numFmtId="164" fontId="0" fillId="4" borderId="1" xfId="0" applyFont="true" applyBorder="true" applyAlignment="true" applyProtection="true">
      <alignment horizontal="left" vertical="top" textRotation="0" wrapText="true" indent="0" shrinkToFit="false"/>
      <protection locked="true" hidden="false"/>
    </xf>
    <xf numFmtId="164" fontId="16" fillId="4" borderId="35" xfId="0" applyFont="true" applyBorder="true" applyAlignment="false" applyProtection="true">
      <alignment horizontal="general" vertical="bottom" textRotation="0" wrapText="false" indent="0" shrinkToFit="false"/>
      <protection locked="true" hidden="false"/>
    </xf>
    <xf numFmtId="164" fontId="16" fillId="4" borderId="39" xfId="0" applyFont="true" applyBorder="true" applyAlignment="false" applyProtection="true">
      <alignment horizontal="general" vertical="bottom" textRotation="0" wrapText="false" indent="0" shrinkToFit="false"/>
      <protection locked="true" hidden="false"/>
    </xf>
    <xf numFmtId="164" fontId="0" fillId="0" borderId="8" xfId="0" applyFont="false" applyBorder="true" applyAlignment="false" applyProtection="true">
      <alignment horizontal="general" vertical="bottom" textRotation="0" wrapText="false" indent="0" shrinkToFit="false"/>
      <protection locked="true" hidden="false"/>
    </xf>
    <xf numFmtId="164" fontId="0" fillId="7" borderId="20" xfId="0" applyFont="true" applyBorder="true" applyAlignment="false" applyProtection="true">
      <alignment horizontal="general" vertical="bottom" textRotation="0" wrapText="false" indent="0" shrinkToFit="false"/>
      <protection locked="false" hidden="false"/>
    </xf>
    <xf numFmtId="164" fontId="0" fillId="7" borderId="21" xfId="0" applyFont="false" applyBorder="true" applyAlignment="false" applyProtection="true">
      <alignment horizontal="general" vertical="bottom" textRotation="0" wrapText="false" indent="0" shrinkToFit="false"/>
      <protection locked="false" hidden="false"/>
    </xf>
    <xf numFmtId="167" fontId="0" fillId="4" borderId="0" xfId="0" applyFont="false" applyBorder="true" applyAlignment="false" applyProtection="true">
      <alignment horizontal="general" vertical="bottom" textRotation="0" wrapText="false" indent="0" shrinkToFit="false"/>
      <protection locked="true" hidden="false"/>
    </xf>
    <xf numFmtId="164" fontId="0" fillId="0" borderId="18" xfId="0" applyFont="false" applyBorder="true" applyAlignment="false" applyProtection="true">
      <alignment horizontal="general" vertical="bottom" textRotation="0" wrapText="false" indent="0" shrinkToFit="false"/>
      <protection locked="true" hidden="false"/>
    </xf>
    <xf numFmtId="165" fontId="0" fillId="0" borderId="1" xfId="19" applyFont="true" applyBorder="true" applyAlignment="true" applyProtection="true">
      <alignment horizontal="general" vertical="bottom" textRotation="0" wrapText="false" indent="0" shrinkToFit="false"/>
      <protection locked="true" hidden="false"/>
    </xf>
    <xf numFmtId="165" fontId="15" fillId="7" borderId="1" xfId="19" applyFont="true" applyBorder="true" applyAlignment="true" applyProtection="true">
      <alignment horizontal="center" vertical="bottom" textRotation="0" wrapText="false" indent="0" shrinkToFit="false"/>
      <protection locked="true" hidden="false"/>
    </xf>
    <xf numFmtId="167" fontId="15" fillId="7" borderId="25" xfId="21" applyFont="true" applyBorder="true" applyAlignment="true" applyProtection="true">
      <alignment horizontal="center" vertical="bottom" textRotation="0" wrapText="false" indent="0" shrinkToFit="false"/>
      <protection locked="false" hidden="false"/>
    </xf>
    <xf numFmtId="169" fontId="0" fillId="4" borderId="20" xfId="0" applyFont="true" applyBorder="true" applyAlignment="true" applyProtection="true">
      <alignment horizontal="center" vertical="bottom" textRotation="0" wrapText="false" indent="0" shrinkToFit="false"/>
      <protection locked="true" hidden="false"/>
    </xf>
    <xf numFmtId="164" fontId="0" fillId="4" borderId="40" xfId="0" applyFont="true" applyBorder="true" applyAlignment="false" applyProtection="true">
      <alignment horizontal="general" vertical="bottom" textRotation="0" wrapText="false" indent="0" shrinkToFit="false"/>
      <protection locked="true" hidden="false"/>
    </xf>
    <xf numFmtId="169" fontId="15" fillId="7" borderId="41" xfId="21" applyFont="true" applyBorder="true" applyAlignment="true" applyProtection="true">
      <alignment horizontal="center" vertical="bottom" textRotation="0" wrapText="false" indent="0" shrinkToFit="false"/>
      <protection locked="false" hidden="false"/>
    </xf>
    <xf numFmtId="167" fontId="15" fillId="7" borderId="42" xfId="21" applyFont="true" applyBorder="true" applyAlignment="true" applyProtection="true">
      <alignment horizontal="center" vertical="bottom" textRotation="0" wrapText="false" indent="0" shrinkToFit="false"/>
      <protection locked="false" hidden="false"/>
    </xf>
    <xf numFmtId="169" fontId="0" fillId="4" borderId="43" xfId="0" applyFont="true" applyBorder="true" applyAlignment="true" applyProtection="true">
      <alignment horizontal="center" vertical="bottom" textRotation="0" wrapText="false" indent="0" shrinkToFit="false"/>
      <protection locked="true" hidden="false"/>
    </xf>
    <xf numFmtId="164" fontId="0" fillId="4" borderId="2" xfId="0" applyFont="true" applyBorder="true" applyAlignment="false" applyProtection="true">
      <alignment horizontal="general" vertical="bottom" textRotation="0" wrapText="false" indent="0" shrinkToFit="false"/>
      <protection locked="true" hidden="false"/>
    </xf>
    <xf numFmtId="169" fontId="15" fillId="7" borderId="23" xfId="21" applyFont="true" applyBorder="true" applyAlignment="true" applyProtection="true">
      <alignment horizontal="center" vertical="bottom" textRotation="0" wrapText="false" indent="0" shrinkToFit="false"/>
      <protection locked="false" hidden="false"/>
    </xf>
    <xf numFmtId="167" fontId="15" fillId="7" borderId="2" xfId="21" applyFont="true" applyBorder="true" applyAlignment="true" applyProtection="true">
      <alignment horizontal="center" vertical="bottom" textRotation="0" wrapText="false" indent="0" shrinkToFit="false"/>
      <protection locked="false" hidden="false"/>
    </xf>
    <xf numFmtId="167" fontId="0" fillId="4" borderId="23" xfId="0" applyFont="true" applyBorder="true" applyAlignment="true" applyProtection="true">
      <alignment horizontal="center" vertical="bottom" textRotation="0" wrapText="false" indent="0" shrinkToFit="false"/>
      <protection locked="true" hidden="false"/>
    </xf>
    <xf numFmtId="167" fontId="0" fillId="4" borderId="43" xfId="0" applyFont="true" applyBorder="true" applyAlignment="true" applyProtection="true">
      <alignment horizontal="center" vertical="bottom" textRotation="0" wrapText="false" indent="0" shrinkToFit="false"/>
      <protection locked="true" hidden="false"/>
    </xf>
    <xf numFmtId="164" fontId="18" fillId="4" borderId="0" xfId="0" applyFont="true" applyBorder="false" applyAlignment="true" applyProtection="true">
      <alignment horizontal="right" vertical="bottom" textRotation="0" wrapText="false" indent="0" shrinkToFit="false"/>
      <protection locked="true" hidden="false"/>
    </xf>
    <xf numFmtId="167" fontId="0" fillId="4" borderId="1" xfId="0" applyFont="false" applyBorder="true" applyAlignment="false" applyProtection="true">
      <alignment horizontal="general" vertical="bottom" textRotation="0" wrapText="false" indent="0" shrinkToFit="false"/>
      <protection locked="true" hidden="false"/>
    </xf>
    <xf numFmtId="164" fontId="8" fillId="4" borderId="0" xfId="0" applyFont="true" applyBorder="false" applyAlignment="true" applyProtection="true">
      <alignment horizontal="left" vertical="bottom" textRotation="0" wrapText="false" indent="0" shrinkToFit="false"/>
      <protection locked="true" hidden="false"/>
    </xf>
    <xf numFmtId="164" fontId="8" fillId="4" borderId="0" xfId="0" applyFont="true" applyBorder="false" applyAlignment="true" applyProtection="true">
      <alignment horizontal="right" vertical="bottom" textRotation="0" wrapText="false" indent="0" shrinkToFit="false"/>
      <protection locked="true" hidden="false"/>
    </xf>
    <xf numFmtId="164" fontId="34" fillId="4" borderId="0" xfId="0" applyFont="true" applyBorder="false" applyAlignment="false" applyProtection="true">
      <alignment horizontal="general" vertical="bottom" textRotation="0" wrapText="false" indent="0" shrinkToFit="false"/>
      <protection locked="true" hidden="false"/>
    </xf>
    <xf numFmtId="164" fontId="42" fillId="4" borderId="0" xfId="0" applyFont="true" applyBorder="false" applyAlignment="false" applyProtection="true">
      <alignment horizontal="general" vertical="bottom" textRotation="0" wrapText="false" indent="0" shrinkToFit="false"/>
      <protection locked="true" hidden="false"/>
    </xf>
    <xf numFmtId="169" fontId="8" fillId="4" borderId="1" xfId="0" applyFont="true" applyBorder="true" applyAlignment="true" applyProtection="true">
      <alignment horizontal="center" vertical="bottom" textRotation="0" wrapText="false" indent="0" shrinkToFit="false"/>
      <protection locked="true" hidden="false"/>
    </xf>
    <xf numFmtId="164" fontId="0" fillId="4" borderId="0" xfId="0" applyFont="true" applyBorder="true" applyAlignment="true" applyProtection="tru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7" fontId="8" fillId="0" borderId="0" xfId="0" applyFont="true" applyBorder="false" applyAlignment="true" applyProtection="true">
      <alignment horizontal="center" vertical="bottom" textRotation="0" wrapText="false" indent="0" shrinkToFit="false"/>
      <protection locked="true" hidden="false"/>
    </xf>
    <xf numFmtId="164" fontId="30" fillId="17" borderId="0" xfId="0" applyFont="true" applyBorder="false" applyAlignment="false" applyProtection="true">
      <alignment horizontal="general" vertical="bottom" textRotation="0" wrapText="false" indent="0" shrinkToFit="false"/>
      <protection locked="true" hidden="false"/>
    </xf>
    <xf numFmtId="171" fontId="22" fillId="2" borderId="0" xfId="22" applyFont="true" applyBorder="true" applyAlignment="true" applyProtection="true">
      <alignment horizontal="center" vertical="bottom" textRotation="0" wrapText="false" indent="0" shrinkToFit="false"/>
      <protection locked="true" hidden="false"/>
    </xf>
    <xf numFmtId="164" fontId="45" fillId="4" borderId="0" xfId="0" applyFont="true" applyBorder="false" applyAlignment="true" applyProtection="true">
      <alignment horizontal="left" vertical="center" textRotation="0" wrapText="true" indent="0" shrinkToFit="false"/>
      <protection locked="true" hidden="false"/>
    </xf>
    <xf numFmtId="164" fontId="48" fillId="4" borderId="0" xfId="0" applyFont="true" applyBorder="true" applyAlignment="true" applyProtection="true">
      <alignment horizontal="left" vertical="bottom" textRotation="0" wrapText="true" indent="0" shrinkToFit="false"/>
      <protection locked="true" hidden="false"/>
    </xf>
    <xf numFmtId="164" fontId="44" fillId="4" borderId="0" xfId="0" applyFont="true" applyBorder="false" applyAlignment="false" applyProtection="true">
      <alignment horizontal="general" vertical="bottom" textRotation="0" wrapText="false" indent="0" shrinkToFit="false"/>
      <protection locked="true" hidden="false"/>
    </xf>
    <xf numFmtId="167" fontId="15" fillId="18" borderId="18" xfId="21" applyFont="true" applyBorder="true" applyAlignment="true" applyProtection="true">
      <alignment horizontal="center" vertical="bottom" textRotation="0" wrapText="false" indent="0" shrinkToFit="false"/>
      <protection locked="true" hidden="false"/>
    </xf>
    <xf numFmtId="167" fontId="15" fillId="7" borderId="18" xfId="21" applyFont="true" applyBorder="true" applyAlignment="true" applyProtection="true">
      <alignment horizontal="center" vertical="bottom" textRotation="0" wrapText="false" indent="0" shrinkToFit="false"/>
      <protection locked="true" hidden="false"/>
    </xf>
    <xf numFmtId="164" fontId="8" fillId="26" borderId="0" xfId="0" applyFont="true" applyBorder="true" applyAlignment="true" applyProtection="true">
      <alignment horizontal="left" vertical="top" textRotation="0" wrapText="true" indent="0" shrinkToFit="false"/>
      <protection locked="true" hidden="false"/>
    </xf>
    <xf numFmtId="164" fontId="8" fillId="4" borderId="0" xfId="0" applyFont="true" applyBorder="fals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0" fillId="6" borderId="0" xfId="0" applyFont="false" applyBorder="false" applyAlignment="false" applyProtection="false">
      <alignment horizontal="general" vertical="bottom" textRotation="0" wrapText="false" indent="0" shrinkToFit="false"/>
      <protection locked="true" hidden="false"/>
    </xf>
    <xf numFmtId="164" fontId="0" fillId="6" borderId="0" xfId="0" applyFont="false" applyBorder="false" applyAlignment="true" applyProtection="false">
      <alignment horizontal="right" vertical="bottom" textRotation="0" wrapText="fals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 2" xfId="21" builtinId="53" customBuiltin="true"/>
    <cellStyle name="Normal 3" xfId="22" builtinId="53" customBuiltin="true"/>
    <cellStyle name="Pourcentage 2" xfId="23" builtinId="53" customBuiltin="true"/>
    <cellStyle name="*unknown*" xfId="20" builtinId="8" customBuiltin="false"/>
  </cellStyles>
  <dxfs count="34">
    <dxf>
      <font>
        <color rgb="FF00B050"/>
      </font>
      <fill>
        <patternFill>
          <bgColor rgb="FFFFFFFF"/>
        </patternFill>
      </fill>
    </dxf>
    <dxf>
      <font>
        <color rgb="FFFF0000"/>
      </font>
      <fill>
        <patternFill>
          <bgColor rgb="FFFFFFFF"/>
        </patternFill>
      </fill>
    </dxf>
    <dxf>
      <font>
        <color rgb="FF00B050"/>
      </font>
    </dxf>
    <dxf>
      <font>
        <color rgb="FFFF0000"/>
      </font>
    </dxf>
    <dxf>
      <font>
        <color rgb="FF00B050"/>
      </font>
      <fill>
        <patternFill>
          <bgColor rgb="FFFFFFFF"/>
        </patternFill>
      </fill>
    </dxf>
    <dxf>
      <font>
        <color rgb="FFFF0000"/>
      </font>
      <fill>
        <patternFill>
          <bgColor rgb="FFFFFFFF"/>
        </patternFill>
      </fill>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fill>
        <patternFill>
          <bgColor rgb="FFFFFFFF"/>
        </patternFill>
      </fill>
    </dxf>
    <dxf>
      <font>
        <color rgb="FFFF0000"/>
      </font>
      <fill>
        <patternFill>
          <bgColor rgb="FFFFFFFF"/>
        </patternFill>
      </fill>
    </dxf>
    <dxf>
      <font>
        <color rgb="FF00B050"/>
      </font>
      <fill>
        <patternFill>
          <bgColor rgb="FFFFFFFF"/>
        </patternFill>
      </fill>
    </dxf>
    <dxf>
      <font>
        <color rgb="FFFF0000"/>
      </font>
      <fill>
        <patternFill>
          <bgColor rgb="FFFFFFFF"/>
        </patternFill>
      </fill>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fill>
        <patternFill>
          <bgColor rgb="FFFFFFFF"/>
        </patternFill>
      </fill>
    </dxf>
    <dxf>
      <font>
        <color rgb="FFFF0000"/>
      </font>
      <fill>
        <patternFill>
          <bgColor rgb="FFFFFFFF"/>
        </patternFill>
      </fill>
    </dxf>
    <dxf>
      <font>
        <color rgb="FF00B050"/>
      </font>
      <fill>
        <patternFill>
          <bgColor rgb="FFFFFFFF"/>
        </patternFill>
      </fill>
    </dxf>
    <dxf>
      <font>
        <color rgb="FFFF0000"/>
      </font>
      <fill>
        <patternFill>
          <bgColor rgb="FFFFFFFF"/>
        </patternFill>
      </fill>
    </dxf>
    <dxf>
      <font>
        <color rgb="FF00B050"/>
      </font>
    </dxf>
    <dxf>
      <font>
        <color rgb="FFFF0000"/>
      </font>
    </dxf>
    <dxf>
      <font>
        <color rgb="FF00B050"/>
      </font>
    </dxf>
    <dxf>
      <font>
        <color rgb="FFFF0000"/>
      </font>
    </dxf>
  </dxfs>
  <colors>
    <indexedColors>
      <rgbColor rgb="FF000000"/>
      <rgbColor rgb="FFFFFFFF"/>
      <rgbColor rgb="FFFF0000"/>
      <rgbColor rgb="FF00FF00"/>
      <rgbColor rgb="FF0000FF"/>
      <rgbColor rgb="FFFFFF00"/>
      <rgbColor rgb="FFFF00FF"/>
      <rgbColor rgb="FFF2F2F2"/>
      <rgbColor rgb="FFC00000"/>
      <rgbColor rgb="FF008000"/>
      <rgbColor rgb="FF000080"/>
      <rgbColor rgb="FF808000"/>
      <rgbColor rgb="FF800080"/>
      <rgbColor rgb="FF008080"/>
      <rgbColor rgb="FFB5B5B6"/>
      <rgbColor rgb="FF808080"/>
      <rgbColor rgb="FFAFABAB"/>
      <rgbColor rgb="FF993366"/>
      <rgbColor rgb="FFFFFFCC"/>
      <rgbColor rgb="FFDEEBF7"/>
      <rgbColor rgb="FF660066"/>
      <rgbColor rgb="FFE7E6E6"/>
      <rgbColor rgb="FF2F5597"/>
      <rgbColor rgb="FFCCCCFF"/>
      <rgbColor rgb="FF000080"/>
      <rgbColor rgb="FFFF00FF"/>
      <rgbColor rgb="FFFFE699"/>
      <rgbColor rgb="FF00FFFF"/>
      <rgbColor rgb="FF800080"/>
      <rgbColor rgb="FF800000"/>
      <rgbColor rgb="FF008080"/>
      <rgbColor rgb="FF0000FF"/>
      <rgbColor rgb="FFDAE3F3"/>
      <rgbColor rgb="FFE2F0D9"/>
      <rgbColor rgb="FFCCFFCC"/>
      <rgbColor rgb="FFFFFF99"/>
      <rgbColor rgb="FF99CCFF"/>
      <rgbColor rgb="FFD9D9D9"/>
      <rgbColor rgb="FFD0CECE"/>
      <rgbColor rgb="FFF8CBAD"/>
      <rgbColor rgb="FF3366FF"/>
      <rgbColor rgb="FF99FF66"/>
      <rgbColor rgb="FF99CC00"/>
      <rgbColor rgb="FFFFC000"/>
      <rgbColor rgb="FFFFF2CC"/>
      <rgbColor rgb="FFFF6600"/>
      <rgbColor rgb="FF7C7C7C"/>
      <rgbColor rgb="FFA6A6A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104760</xdr:colOff>
      <xdr:row>0</xdr:row>
      <xdr:rowOff>66600</xdr:rowOff>
    </xdr:from>
    <xdr:to>
      <xdr:col>3</xdr:col>
      <xdr:colOff>1189440</xdr:colOff>
      <xdr:row>6</xdr:row>
      <xdr:rowOff>41760</xdr:rowOff>
    </xdr:to>
    <xdr:pic>
      <xdr:nvPicPr>
        <xdr:cNvPr id="0" name="Image 2" descr=""/>
        <xdr:cNvPicPr/>
      </xdr:nvPicPr>
      <xdr:blipFill>
        <a:blip r:embed="rId1"/>
        <a:stretch/>
      </xdr:blipFill>
      <xdr:spPr>
        <a:xfrm>
          <a:off x="7936560" y="66600"/>
          <a:ext cx="1084680" cy="12798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21</xdr:col>
      <xdr:colOff>297720</xdr:colOff>
      <xdr:row>12</xdr:row>
      <xdr:rowOff>93960</xdr:rowOff>
    </xdr:from>
    <xdr:to>
      <xdr:col>22</xdr:col>
      <xdr:colOff>495000</xdr:colOff>
      <xdr:row>15</xdr:row>
      <xdr:rowOff>120240</xdr:rowOff>
    </xdr:to>
    <xdr:sp>
      <xdr:nvSpPr>
        <xdr:cNvPr id="1" name="CustomShape 1"/>
        <xdr:cNvSpPr/>
      </xdr:nvSpPr>
      <xdr:spPr>
        <a:xfrm>
          <a:off x="14346360" y="2132280"/>
          <a:ext cx="832320" cy="569160"/>
        </a:xfrm>
        <a:prstGeom prst="bentArrow">
          <a:avLst>
            <a:gd name="adj1" fmla="val 11441"/>
            <a:gd name="adj2" fmla="val 23305"/>
            <a:gd name="adj3" fmla="val 25000"/>
            <a:gd name="adj4" fmla="val 43750"/>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171360</xdr:colOff>
      <xdr:row>51</xdr:row>
      <xdr:rowOff>9360</xdr:rowOff>
    </xdr:from>
    <xdr:to>
      <xdr:col>6</xdr:col>
      <xdr:colOff>551880</xdr:colOff>
      <xdr:row>56</xdr:row>
      <xdr:rowOff>113760</xdr:rowOff>
    </xdr:to>
    <xdr:sp>
      <xdr:nvSpPr>
        <xdr:cNvPr id="2" name="CustomShape 1"/>
        <xdr:cNvSpPr/>
      </xdr:nvSpPr>
      <xdr:spPr>
        <a:xfrm>
          <a:off x="4343760" y="8591040"/>
          <a:ext cx="1146240" cy="961920"/>
        </a:xfrm>
        <a:prstGeom prst="leftUpArrow">
          <a:avLst>
            <a:gd name="adj1" fmla="val 1588"/>
            <a:gd name="adj2" fmla="val 12560"/>
            <a:gd name="adj3" fmla="val 25000"/>
          </a:avLst>
        </a:prstGeom>
        <a:solidFill>
          <a:schemeClr val="tx2">
            <a:lumMod val="20000"/>
            <a:lumOff val="80000"/>
          </a:schemeClr>
        </a:solidFill>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228600</xdr:colOff>
      <xdr:row>61</xdr:row>
      <xdr:rowOff>75960</xdr:rowOff>
    </xdr:from>
    <xdr:to>
      <xdr:col>6</xdr:col>
      <xdr:colOff>609120</xdr:colOff>
      <xdr:row>66</xdr:row>
      <xdr:rowOff>85320</xdr:rowOff>
    </xdr:to>
    <xdr:sp>
      <xdr:nvSpPr>
        <xdr:cNvPr id="3" name="CustomShape 1"/>
        <xdr:cNvSpPr/>
      </xdr:nvSpPr>
      <xdr:spPr>
        <a:xfrm>
          <a:off x="4391640" y="10496160"/>
          <a:ext cx="1146240" cy="866520"/>
        </a:xfrm>
        <a:prstGeom prst="leftUpArrow">
          <a:avLst>
            <a:gd name="adj1" fmla="val 1588"/>
            <a:gd name="adj2" fmla="val 12560"/>
            <a:gd name="adj3" fmla="val 25000"/>
          </a:avLst>
        </a:prstGeom>
        <a:solidFill>
          <a:schemeClr val="tx2">
            <a:lumMod val="20000"/>
            <a:lumOff val="80000"/>
          </a:schemeClr>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21</xdr:col>
      <xdr:colOff>297720</xdr:colOff>
      <xdr:row>17</xdr:row>
      <xdr:rowOff>93960</xdr:rowOff>
    </xdr:from>
    <xdr:to>
      <xdr:col>22</xdr:col>
      <xdr:colOff>495000</xdr:colOff>
      <xdr:row>20</xdr:row>
      <xdr:rowOff>120240</xdr:rowOff>
    </xdr:to>
    <xdr:sp>
      <xdr:nvSpPr>
        <xdr:cNvPr id="4" name="CustomShape 1"/>
        <xdr:cNvSpPr/>
      </xdr:nvSpPr>
      <xdr:spPr>
        <a:xfrm>
          <a:off x="14296680" y="3094200"/>
          <a:ext cx="832320" cy="540720"/>
        </a:xfrm>
        <a:prstGeom prst="bentArrow">
          <a:avLst>
            <a:gd name="adj1" fmla="val 11441"/>
            <a:gd name="adj2" fmla="val 23305"/>
            <a:gd name="adj3" fmla="val 25000"/>
            <a:gd name="adj4" fmla="val 43750"/>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21</xdr:col>
      <xdr:colOff>257040</xdr:colOff>
      <xdr:row>34</xdr:row>
      <xdr:rowOff>95400</xdr:rowOff>
    </xdr:from>
    <xdr:to>
      <xdr:col>22</xdr:col>
      <xdr:colOff>454320</xdr:colOff>
      <xdr:row>36</xdr:row>
      <xdr:rowOff>121680</xdr:rowOff>
    </xdr:to>
    <xdr:sp>
      <xdr:nvSpPr>
        <xdr:cNvPr id="5" name="CustomShape 1"/>
        <xdr:cNvSpPr/>
      </xdr:nvSpPr>
      <xdr:spPr>
        <a:xfrm>
          <a:off x="14256000" y="6010200"/>
          <a:ext cx="832320" cy="369360"/>
        </a:xfrm>
        <a:prstGeom prst="bentArrow">
          <a:avLst>
            <a:gd name="adj1" fmla="val 11441"/>
            <a:gd name="adj2" fmla="val 23305"/>
            <a:gd name="adj3" fmla="val 25000"/>
            <a:gd name="adj4" fmla="val 43750"/>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arnaud.montigny@bretagne.chambagri.fr" TargetMode="External"/><Relationship Id="rId2"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2.xml"/><Relationship Id="rId3" Type="http://schemas.openxmlformats.org/officeDocument/2006/relationships/vmlDrawing" Target="../drawings/vmlDrawing1.v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D4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C14" activeCellId="1" sqref="H48:I48 C14"/>
    </sheetView>
  </sheetViews>
  <sheetFormatPr defaultRowHeight="15" zeroHeight="false" outlineLevelRow="0" outlineLevelCol="0"/>
  <cols>
    <col collapsed="false" customWidth="true" hidden="false" outlineLevel="0" max="1" min="1" style="0" width="2.14"/>
    <col collapsed="false" customWidth="true" hidden="false" outlineLevel="0" max="2" min="2" style="0" width="5.28"/>
    <col collapsed="false" customWidth="true" hidden="false" outlineLevel="0" max="3" min="3" style="0" width="103.58"/>
    <col collapsed="false" customWidth="true" hidden="false" outlineLevel="0" max="4" min="4" style="0" width="19.57"/>
    <col collapsed="false" customWidth="true" hidden="false" outlineLevel="0" max="1025" min="5" style="0" width="10.67"/>
  </cols>
  <sheetData>
    <row r="1" customFormat="false" ht="15.75" hidden="false" customHeight="false" outlineLevel="0" collapsed="false">
      <c r="A1" s="1" t="s">
        <v>0</v>
      </c>
      <c r="B1" s="1"/>
      <c r="C1" s="1"/>
    </row>
    <row r="2" customFormat="false" ht="15" hidden="false" customHeight="false" outlineLevel="0" collapsed="false">
      <c r="A2" s="2"/>
      <c r="B2" s="2"/>
      <c r="C2" s="2"/>
    </row>
    <row r="3" customFormat="false" ht="21" hidden="false" customHeight="false" outlineLevel="0" collapsed="false">
      <c r="A3" s="2"/>
      <c r="B3" s="2"/>
      <c r="C3" s="3" t="s">
        <v>1</v>
      </c>
    </row>
    <row r="4" customFormat="false" ht="21" hidden="false" customHeight="false" outlineLevel="0" collapsed="false">
      <c r="A4" s="2"/>
      <c r="B4" s="2"/>
      <c r="C4" s="4" t="s">
        <v>2</v>
      </c>
    </row>
    <row r="5" customFormat="false" ht="15" hidden="false" customHeight="false" outlineLevel="0" collapsed="false">
      <c r="A5" s="2"/>
      <c r="B5" s="2"/>
      <c r="C5" s="2"/>
    </row>
    <row r="6" customFormat="false" ht="15" hidden="false" customHeight="false" outlineLevel="0" collapsed="false">
      <c r="A6" s="5"/>
      <c r="B6" s="5"/>
      <c r="C6" s="6" t="s">
        <v>3</v>
      </c>
    </row>
    <row r="9" customFormat="false" ht="15" hidden="false" customHeight="false" outlineLevel="0" collapsed="false">
      <c r="A9" s="0" t="s">
        <v>4</v>
      </c>
      <c r="B9" s="7" t="s">
        <v>5</v>
      </c>
      <c r="C9" s="7"/>
    </row>
    <row r="10" customFormat="false" ht="15" hidden="false" customHeight="false" outlineLevel="0" collapsed="false">
      <c r="C10" s="0" t="s">
        <v>6</v>
      </c>
    </row>
    <row r="11" customFormat="false" ht="15" hidden="false" customHeight="false" outlineLevel="0" collapsed="false">
      <c r="C11" s="0" t="s">
        <v>7</v>
      </c>
    </row>
    <row r="13" customFormat="false" ht="15" hidden="false" customHeight="false" outlineLevel="0" collapsed="false">
      <c r="A13" s="0" t="s">
        <v>4</v>
      </c>
      <c r="B13" s="7" t="s">
        <v>8</v>
      </c>
    </row>
    <row r="14" customFormat="false" ht="15" hidden="false" customHeight="false" outlineLevel="0" collapsed="false">
      <c r="C14" s="0" t="s">
        <v>9</v>
      </c>
    </row>
    <row r="16" customFormat="false" ht="15" hidden="false" customHeight="false" outlineLevel="0" collapsed="false">
      <c r="A16" s="0" t="s">
        <v>4</v>
      </c>
      <c r="B16" s="7" t="s">
        <v>10</v>
      </c>
      <c r="C16" s="7"/>
    </row>
    <row r="17" customFormat="false" ht="15" hidden="false" customHeight="false" outlineLevel="0" collapsed="false">
      <c r="C17" s="0" t="s">
        <v>11</v>
      </c>
    </row>
    <row r="18" customFormat="false" ht="15" hidden="false" customHeight="false" outlineLevel="0" collapsed="false">
      <c r="C18" s="0" t="s">
        <v>12</v>
      </c>
    </row>
    <row r="19" customFormat="false" ht="15" hidden="false" customHeight="false" outlineLevel="0" collapsed="false">
      <c r="C19" s="0" t="s">
        <v>13</v>
      </c>
    </row>
    <row r="22" customFormat="false" ht="15" hidden="false" customHeight="false" outlineLevel="0" collapsed="false">
      <c r="A22" s="8"/>
      <c r="B22" s="8" t="s">
        <v>14</v>
      </c>
      <c r="C22" s="8"/>
      <c r="D22" s="8"/>
    </row>
    <row r="23" customFormat="false" ht="15" hidden="false" customHeight="false" outlineLevel="0" collapsed="false">
      <c r="A23" s="8"/>
      <c r="B23" s="9" t="s">
        <v>15</v>
      </c>
      <c r="C23" s="10"/>
      <c r="D23" s="8"/>
    </row>
    <row r="24" customFormat="false" ht="15" hidden="false" customHeight="false" outlineLevel="0" collapsed="false">
      <c r="A24" s="8"/>
      <c r="B24" s="9" t="s">
        <v>16</v>
      </c>
      <c r="C24" s="11"/>
      <c r="D24" s="8"/>
    </row>
    <row r="25" customFormat="false" ht="15" hidden="false" customHeight="false" outlineLevel="0" collapsed="false">
      <c r="A25" s="8"/>
      <c r="B25" s="12" t="n">
        <v>645793753</v>
      </c>
      <c r="C25" s="12"/>
      <c r="D25" s="8"/>
    </row>
    <row r="26" customFormat="false" ht="15" hidden="false" customHeight="false" outlineLevel="0" collapsed="false">
      <c r="A26" s="8"/>
      <c r="B26" s="13" t="s">
        <v>17</v>
      </c>
      <c r="C26" s="14"/>
      <c r="D26" s="8"/>
    </row>
    <row r="27" customFormat="false" ht="15" hidden="false" customHeight="false" outlineLevel="0" collapsed="false">
      <c r="A27" s="8"/>
      <c r="B27" s="8"/>
      <c r="C27" s="8"/>
      <c r="D27" s="8"/>
    </row>
    <row r="42" customFormat="false" ht="15" hidden="false" customHeight="false" outlineLevel="0" collapsed="false">
      <c r="A42" s="15"/>
      <c r="B42" s="16" t="s">
        <v>18</v>
      </c>
      <c r="C42" s="16"/>
    </row>
  </sheetData>
  <sheetProtection sheet="true" objects="true" scenarios="true"/>
  <mergeCells count="1">
    <mergeCell ref="B25:C25"/>
  </mergeCells>
  <hyperlinks>
    <hyperlink ref="B26" r:id="rId1" display="arnaud.montigny@bretagne.chambagri.fr"/>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AT9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H48" activeCellId="0" sqref="H48:I48"/>
    </sheetView>
  </sheetViews>
  <sheetFormatPr defaultRowHeight="15" zeroHeight="false" outlineLevelRow="0" outlineLevelCol="0"/>
  <cols>
    <col collapsed="false" customWidth="true" hidden="false" outlineLevel="0" max="1" min="1" style="0" width="1.14"/>
    <col collapsed="false" customWidth="true" hidden="false" outlineLevel="0" max="2" min="2" style="0" width="7"/>
    <col collapsed="false" customWidth="true" hidden="false" outlineLevel="0" max="3" min="3" style="0" width="23.15"/>
    <col collapsed="false" customWidth="true" hidden="false" outlineLevel="0" max="4" min="4" style="0" width="6.28"/>
    <col collapsed="false" customWidth="true" hidden="false" outlineLevel="0" max="16" min="5" style="0" width="6.15"/>
    <col collapsed="false" customWidth="true" hidden="false" outlineLevel="0" max="17" min="17" style="0" width="5.57"/>
    <col collapsed="false" customWidth="true" hidden="false" outlineLevel="0" max="18" min="18" style="0" width="1.42"/>
    <col collapsed="false" customWidth="true" hidden="false" outlineLevel="0" max="19" min="19" style="0" width="3.42"/>
    <col collapsed="false" customWidth="true" hidden="false" outlineLevel="0" max="20" min="20" style="0" width="30.7"/>
    <col collapsed="false" customWidth="true" hidden="false" outlineLevel="0" max="28" min="21" style="0" width="6.15"/>
    <col collapsed="false" customWidth="true" hidden="false" outlineLevel="0" max="29" min="29" style="0" width="26.71"/>
    <col collapsed="false" customWidth="true" hidden="false" outlineLevel="0" max="30" min="30" style="0" width="53.71"/>
    <col collapsed="false" customWidth="true" hidden="false" outlineLevel="0" max="33" min="31" style="0" width="5.57"/>
    <col collapsed="false" customWidth="true" hidden="false" outlineLevel="0" max="34" min="34" style="0" width="7.57"/>
    <col collapsed="false" customWidth="true" hidden="false" outlineLevel="0" max="46" min="35" style="0" width="5.57"/>
    <col collapsed="false" customWidth="true" hidden="false" outlineLevel="0" max="1025" min="47" style="0" width="10.67"/>
  </cols>
  <sheetData>
    <row r="1" customFormat="false" ht="21" hidden="false" customHeight="true" outlineLevel="0" collapsed="false">
      <c r="A1" s="5"/>
      <c r="B1" s="17" t="s">
        <v>19</v>
      </c>
      <c r="C1" s="18"/>
      <c r="D1" s="18"/>
      <c r="E1" s="18"/>
      <c r="F1" s="18"/>
      <c r="G1" s="18"/>
      <c r="H1" s="18"/>
      <c r="I1" s="17" t="s">
        <v>20</v>
      </c>
      <c r="J1" s="18"/>
      <c r="K1" s="18"/>
      <c r="L1" s="18"/>
      <c r="M1" s="18"/>
      <c r="N1" s="18"/>
      <c r="O1" s="18"/>
      <c r="P1" s="18"/>
      <c r="Q1" s="18"/>
      <c r="R1" s="18"/>
      <c r="S1" s="5"/>
      <c r="T1" s="19" t="s">
        <v>21</v>
      </c>
      <c r="U1" s="19"/>
      <c r="V1" s="19"/>
      <c r="W1" s="19"/>
      <c r="X1" s="19"/>
      <c r="Y1" s="19"/>
      <c r="Z1" s="19"/>
      <c r="AA1" s="19"/>
      <c r="AB1" s="19"/>
      <c r="AC1" s="19"/>
      <c r="AD1" s="5"/>
    </row>
    <row r="2" customFormat="false" ht="15" hidden="false" customHeight="false" outlineLevel="0" collapsed="false">
      <c r="A2" s="5"/>
      <c r="B2" s="18"/>
      <c r="C2" s="20"/>
      <c r="D2" s="20"/>
      <c r="E2" s="20"/>
      <c r="F2" s="20"/>
      <c r="G2" s="18"/>
      <c r="H2" s="18"/>
      <c r="I2" s="17" t="s">
        <v>22</v>
      </c>
      <c r="J2" s="18"/>
      <c r="K2" s="18"/>
      <c r="L2" s="18"/>
      <c r="M2" s="18"/>
      <c r="N2" s="18"/>
      <c r="O2" s="18"/>
      <c r="P2" s="18"/>
      <c r="Q2" s="18"/>
      <c r="R2" s="18"/>
      <c r="S2" s="5"/>
      <c r="T2" s="21" t="s">
        <v>23</v>
      </c>
      <c r="U2" s="22"/>
      <c r="V2" s="22"/>
      <c r="W2" s="22"/>
      <c r="X2" s="22"/>
      <c r="Y2" s="22"/>
      <c r="Z2" s="22"/>
      <c r="AA2" s="22"/>
      <c r="AB2" s="22"/>
      <c r="AC2" s="22"/>
      <c r="AD2" s="5"/>
    </row>
    <row r="3" customFormat="false" ht="15.75" hidden="false" customHeight="false" outlineLevel="0" collapsed="false">
      <c r="A3" s="5"/>
      <c r="B3" s="18" t="s">
        <v>24</v>
      </c>
      <c r="C3" s="23" t="s">
        <v>25</v>
      </c>
      <c r="D3" s="18"/>
      <c r="E3" s="18"/>
      <c r="F3" s="18"/>
      <c r="G3" s="18"/>
      <c r="H3" s="18"/>
      <c r="I3" s="17" t="s">
        <v>26</v>
      </c>
      <c r="J3" s="18"/>
      <c r="K3" s="18"/>
      <c r="L3" s="18"/>
      <c r="M3" s="18"/>
      <c r="N3" s="18"/>
      <c r="O3" s="18"/>
      <c r="P3" s="18"/>
      <c r="Q3" s="18"/>
      <c r="R3" s="18"/>
      <c r="S3" s="5"/>
      <c r="T3" s="22"/>
      <c r="U3" s="22"/>
      <c r="V3" s="22"/>
      <c r="W3" s="22"/>
      <c r="X3" s="22"/>
      <c r="Y3" s="22"/>
      <c r="Z3" s="22"/>
      <c r="AA3" s="22"/>
      <c r="AB3" s="22"/>
      <c r="AC3" s="22"/>
      <c r="AD3" s="5"/>
    </row>
    <row r="4" customFormat="false" ht="15" hidden="false" customHeight="false" outlineLevel="0" collapsed="false">
      <c r="A4" s="5"/>
      <c r="B4" s="24"/>
      <c r="C4" s="25"/>
      <c r="D4" s="25"/>
      <c r="E4" s="26" t="str">
        <f aca="false">IF(com!G2=1,"Erreur !","")</f>
        <v>Erreur !</v>
      </c>
      <c r="F4" s="18"/>
      <c r="G4" s="18"/>
      <c r="H4" s="18"/>
      <c r="I4" s="17"/>
      <c r="J4" s="18"/>
      <c r="K4" s="18"/>
      <c r="L4" s="18"/>
      <c r="M4" s="18"/>
      <c r="N4" s="18"/>
      <c r="O4" s="18"/>
      <c r="P4" s="18"/>
      <c r="Q4" s="18"/>
      <c r="R4" s="18"/>
      <c r="S4" s="5"/>
      <c r="T4" s="27" t="s">
        <v>27</v>
      </c>
      <c r="U4" s="22"/>
      <c r="V4" s="22"/>
      <c r="W4" s="22"/>
      <c r="X4" s="22"/>
      <c r="Y4" s="22"/>
      <c r="Z4" s="22"/>
      <c r="AA4" s="22"/>
      <c r="AB4" s="22"/>
      <c r="AC4" s="22"/>
      <c r="AD4" s="5"/>
    </row>
    <row r="5" customFormat="false" ht="15" hidden="false" customHeight="false" outlineLevel="0" collapsed="false">
      <c r="A5" s="5"/>
      <c r="B5" s="18"/>
      <c r="C5" s="18"/>
      <c r="D5" s="18"/>
      <c r="E5" s="18"/>
      <c r="F5" s="18"/>
      <c r="G5" s="18"/>
      <c r="H5" s="18"/>
      <c r="I5" s="18"/>
      <c r="J5" s="18"/>
      <c r="K5" s="18"/>
      <c r="L5" s="18"/>
      <c r="M5" s="18"/>
      <c r="N5" s="18"/>
      <c r="O5" s="18"/>
      <c r="P5" s="18"/>
      <c r="Q5" s="18"/>
      <c r="R5" s="18"/>
      <c r="S5" s="5"/>
      <c r="T5" s="27" t="s">
        <v>28</v>
      </c>
      <c r="U5" s="22"/>
      <c r="V5" s="22"/>
      <c r="W5" s="22"/>
      <c r="X5" s="22"/>
      <c r="Y5" s="22"/>
      <c r="Z5" s="22"/>
      <c r="AA5" s="22"/>
      <c r="AB5" s="22"/>
      <c r="AC5" s="22"/>
      <c r="AD5" s="5"/>
    </row>
    <row r="6" customFormat="false" ht="15.75" hidden="false" customHeight="false" outlineLevel="0" collapsed="false">
      <c r="A6" s="5"/>
      <c r="B6" s="17" t="s">
        <v>29</v>
      </c>
      <c r="C6" s="18"/>
      <c r="D6" s="18" t="s">
        <v>30</v>
      </c>
      <c r="E6" s="28" t="n">
        <f aca="false">G7+J7+M7</f>
        <v>0</v>
      </c>
      <c r="F6" s="18" t="s">
        <v>31</v>
      </c>
      <c r="G6" s="18"/>
      <c r="H6" s="18"/>
      <c r="I6" s="18"/>
      <c r="J6" s="18"/>
      <c r="K6" s="18"/>
      <c r="L6" s="18"/>
      <c r="M6" s="18"/>
      <c r="N6" s="18"/>
      <c r="O6" s="18"/>
      <c r="P6" s="29"/>
      <c r="Q6" s="18"/>
      <c r="R6" s="18"/>
      <c r="S6" s="5"/>
      <c r="T6" s="30" t="s">
        <v>32</v>
      </c>
      <c r="U6" s="22"/>
      <c r="V6" s="22"/>
      <c r="W6" s="22"/>
      <c r="X6" s="22"/>
      <c r="Y6" s="22"/>
      <c r="Z6" s="22"/>
      <c r="AA6" s="22"/>
      <c r="AB6" s="22"/>
      <c r="AC6" s="22"/>
      <c r="AD6" s="5"/>
    </row>
    <row r="7" customFormat="false" ht="13.8" hidden="false" customHeight="false" outlineLevel="0" collapsed="false">
      <c r="A7" s="5"/>
      <c r="B7" s="18"/>
      <c r="C7" s="31" t="s">
        <v>33</v>
      </c>
      <c r="D7" s="31"/>
      <c r="E7" s="31"/>
      <c r="F7" s="31"/>
      <c r="G7" s="32"/>
      <c r="H7" s="18" t="s">
        <v>31</v>
      </c>
      <c r="I7" s="33" t="s">
        <v>34</v>
      </c>
      <c r="J7" s="32"/>
      <c r="K7" s="18" t="s">
        <v>31</v>
      </c>
      <c r="L7" s="33" t="s">
        <v>35</v>
      </c>
      <c r="M7" s="32"/>
      <c r="N7" s="18" t="s">
        <v>31</v>
      </c>
      <c r="O7" s="18"/>
      <c r="P7" s="18"/>
      <c r="Q7" s="18"/>
      <c r="R7" s="18"/>
      <c r="S7" s="5"/>
      <c r="T7" s="27" t="s">
        <v>36</v>
      </c>
      <c r="U7" s="22"/>
      <c r="V7" s="22"/>
      <c r="W7" s="22"/>
      <c r="X7" s="22"/>
      <c r="Y7" s="22"/>
      <c r="Z7" s="22"/>
      <c r="AA7" s="22"/>
      <c r="AB7" s="22"/>
      <c r="AC7" s="22"/>
      <c r="AD7" s="5"/>
    </row>
    <row r="8" customFormat="false" ht="15" hidden="false" customHeight="true" outlineLevel="0" collapsed="false">
      <c r="A8" s="5"/>
      <c r="B8" s="18"/>
      <c r="C8" s="18"/>
      <c r="D8" s="18"/>
      <c r="E8" s="18"/>
      <c r="F8" s="18"/>
      <c r="G8" s="18"/>
      <c r="H8" s="18"/>
      <c r="I8" s="29"/>
      <c r="J8" s="34"/>
      <c r="L8" s="35" t="s">
        <v>37</v>
      </c>
      <c r="M8" s="35"/>
      <c r="N8" s="35"/>
      <c r="O8" s="35"/>
      <c r="P8" s="35"/>
      <c r="Q8" s="18"/>
      <c r="R8" s="18"/>
      <c r="S8" s="5"/>
      <c r="T8" s="36" t="s">
        <v>38</v>
      </c>
      <c r="U8" s="22"/>
      <c r="V8" s="22"/>
      <c r="W8" s="22"/>
      <c r="X8" s="22"/>
      <c r="Y8" s="22"/>
      <c r="Z8" s="22"/>
      <c r="AA8" s="22"/>
      <c r="AB8" s="22"/>
      <c r="AC8" s="22"/>
      <c r="AD8" s="5"/>
    </row>
    <row r="9" customFormat="false" ht="13.5" hidden="false" customHeight="true" outlineLevel="0" collapsed="false">
      <c r="A9" s="5"/>
      <c r="B9" s="18"/>
      <c r="C9" s="18"/>
      <c r="D9" s="18"/>
      <c r="E9" s="18"/>
      <c r="F9" s="18"/>
      <c r="G9" s="18"/>
      <c r="H9" s="18"/>
      <c r="I9" s="34"/>
      <c r="J9" s="34"/>
      <c r="K9" s="34"/>
      <c r="L9" s="35"/>
      <c r="M9" s="35"/>
      <c r="N9" s="35"/>
      <c r="O9" s="35"/>
      <c r="P9" s="35"/>
      <c r="Q9" s="18"/>
      <c r="R9" s="18"/>
      <c r="S9" s="5"/>
      <c r="T9" s="36" t="s">
        <v>39</v>
      </c>
      <c r="U9" s="22"/>
      <c r="V9" s="22"/>
      <c r="W9" s="22"/>
      <c r="X9" s="22"/>
      <c r="Y9" s="22"/>
      <c r="Z9" s="22"/>
      <c r="AA9" s="22"/>
      <c r="AB9" s="22"/>
      <c r="AC9" s="22"/>
      <c r="AD9" s="5"/>
    </row>
    <row r="10" customFormat="false" ht="15.75" hidden="false" customHeight="false" outlineLevel="0" collapsed="false">
      <c r="A10" s="5"/>
      <c r="B10" s="17" t="s">
        <v>40</v>
      </c>
      <c r="C10" s="18"/>
      <c r="D10" s="18"/>
      <c r="E10" s="37" t="n">
        <f aca="false">IF(E6=0,0,(G7*D22+J7*D34)/E6)</f>
        <v>0</v>
      </c>
      <c r="F10" s="18" t="s">
        <v>41</v>
      </c>
      <c r="G10" s="18"/>
      <c r="H10" s="18"/>
      <c r="I10" s="18"/>
      <c r="J10" s="18"/>
      <c r="K10" s="18"/>
      <c r="L10" s="18"/>
      <c r="M10" s="18"/>
      <c r="N10" s="18"/>
      <c r="O10" s="18"/>
      <c r="P10" s="18"/>
      <c r="Q10" s="18"/>
      <c r="R10" s="38"/>
      <c r="S10" s="5"/>
      <c r="T10" s="22"/>
      <c r="U10" s="22"/>
      <c r="V10" s="22"/>
      <c r="W10" s="22"/>
      <c r="X10" s="22"/>
      <c r="Y10" s="22"/>
      <c r="Z10" s="22"/>
      <c r="AA10" s="22"/>
      <c r="AB10" s="22"/>
      <c r="AC10" s="22"/>
      <c r="AD10" s="5"/>
    </row>
    <row r="11" customFormat="false" ht="9" hidden="false" customHeight="true" outlineLevel="0" collapsed="false">
      <c r="A11" s="5"/>
      <c r="B11" s="18"/>
      <c r="C11" s="18"/>
      <c r="D11" s="18"/>
      <c r="E11" s="18"/>
      <c r="F11" s="18"/>
      <c r="G11" s="18"/>
      <c r="H11" s="18"/>
      <c r="I11" s="18"/>
      <c r="J11" s="18"/>
      <c r="K11" s="18"/>
      <c r="L11" s="18"/>
      <c r="M11" s="18"/>
      <c r="N11" s="18"/>
      <c r="O11" s="18"/>
      <c r="P11" s="18"/>
      <c r="Q11" s="18"/>
      <c r="R11" s="18"/>
      <c r="S11" s="5"/>
      <c r="T11" s="22"/>
      <c r="U11" s="22"/>
      <c r="V11" s="22"/>
      <c r="W11" s="22"/>
      <c r="X11" s="22"/>
      <c r="Y11" s="22"/>
      <c r="Z11" s="22"/>
      <c r="AA11" s="22"/>
      <c r="AB11" s="22"/>
      <c r="AC11" s="22"/>
      <c r="AD11" s="5"/>
    </row>
    <row r="12" customFormat="false" ht="15" hidden="false" customHeight="false" outlineLevel="0" collapsed="false">
      <c r="A12" s="5"/>
      <c r="B12" s="18"/>
      <c r="C12" s="18" t="s">
        <v>42</v>
      </c>
      <c r="D12" s="18"/>
      <c r="E12" s="18" t="s">
        <v>43</v>
      </c>
      <c r="F12" s="18"/>
      <c r="G12" s="18"/>
      <c r="H12" s="18"/>
      <c r="I12" s="18"/>
      <c r="J12" s="18"/>
      <c r="K12" s="18"/>
      <c r="L12" s="18"/>
      <c r="M12" s="18"/>
      <c r="N12" s="18"/>
      <c r="O12" s="18"/>
      <c r="P12" s="18"/>
      <c r="Q12" s="18"/>
      <c r="R12" s="18"/>
      <c r="S12" s="5"/>
      <c r="T12" s="22"/>
      <c r="U12" s="22"/>
      <c r="V12" s="22"/>
      <c r="W12" s="22"/>
      <c r="X12" s="22"/>
      <c r="Y12" s="22"/>
      <c r="Z12" s="22"/>
      <c r="AA12" s="22"/>
      <c r="AB12" s="22"/>
      <c r="AC12" s="22"/>
      <c r="AD12" s="5"/>
    </row>
    <row r="13" customFormat="false" ht="15" hidden="false" customHeight="true" outlineLevel="0" collapsed="false">
      <c r="A13" s="5"/>
      <c r="B13" s="18"/>
      <c r="C13" s="39" t="s">
        <v>44</v>
      </c>
      <c r="D13" s="39"/>
      <c r="E13" s="40" t="s">
        <v>45</v>
      </c>
      <c r="F13" s="41" t="s">
        <v>46</v>
      </c>
      <c r="G13" s="41" t="s">
        <v>47</v>
      </c>
      <c r="H13" s="41" t="s">
        <v>48</v>
      </c>
      <c r="I13" s="41" t="s">
        <v>49</v>
      </c>
      <c r="J13" s="41" t="s">
        <v>50</v>
      </c>
      <c r="K13" s="41" t="s">
        <v>51</v>
      </c>
      <c r="L13" s="41" t="s">
        <v>52</v>
      </c>
      <c r="M13" s="41" t="s">
        <v>53</v>
      </c>
      <c r="N13" s="41" t="s">
        <v>54</v>
      </c>
      <c r="O13" s="41" t="s">
        <v>55</v>
      </c>
      <c r="P13" s="42" t="s">
        <v>56</v>
      </c>
      <c r="Q13" s="43"/>
      <c r="R13" s="43"/>
      <c r="S13" s="5"/>
      <c r="T13" s="27" t="s">
        <v>57</v>
      </c>
      <c r="U13" s="22"/>
      <c r="V13" s="22"/>
      <c r="W13" s="22"/>
      <c r="X13" s="22"/>
      <c r="Y13" s="22"/>
      <c r="Z13" s="22"/>
      <c r="AA13" s="22"/>
      <c r="AB13" s="44" t="s">
        <v>58</v>
      </c>
      <c r="AC13" s="44"/>
      <c r="AD13" s="5"/>
      <c r="AE13" s="45" t="s">
        <v>59</v>
      </c>
      <c r="AF13" s="45" t="n">
        <v>31</v>
      </c>
      <c r="AG13" s="45" t="n">
        <v>28</v>
      </c>
      <c r="AH13" s="45" t="n">
        <v>31</v>
      </c>
      <c r="AI13" s="45" t="n">
        <v>30</v>
      </c>
      <c r="AJ13" s="45" t="n">
        <v>31</v>
      </c>
      <c r="AK13" s="45" t="n">
        <v>30</v>
      </c>
      <c r="AL13" s="45" t="n">
        <v>31</v>
      </c>
      <c r="AM13" s="45" t="n">
        <v>31</v>
      </c>
      <c r="AN13" s="45" t="n">
        <v>30</v>
      </c>
      <c r="AO13" s="45" t="n">
        <v>31</v>
      </c>
      <c r="AP13" s="45" t="n">
        <v>30</v>
      </c>
      <c r="AQ13" s="45" t="n">
        <v>31</v>
      </c>
      <c r="AR13" s="45" t="n">
        <v>365</v>
      </c>
      <c r="AS13" s="46" t="s">
        <v>60</v>
      </c>
      <c r="AT13" s="47" t="n">
        <f aca="false">AR13/12</f>
        <v>30.4166666666667</v>
      </c>
    </row>
    <row r="14" customFormat="false" ht="15" hidden="false" customHeight="false" outlineLevel="0" collapsed="false">
      <c r="A14" s="5"/>
      <c r="B14" s="18"/>
      <c r="C14" s="48" t="s">
        <v>61</v>
      </c>
      <c r="D14" s="49" t="n">
        <v>0</v>
      </c>
      <c r="E14" s="50" t="n">
        <f aca="false">AF13-SUM(E15:E19)</f>
        <v>31</v>
      </c>
      <c r="F14" s="51" t="n">
        <f aca="false">AG13-SUM(F15:F19)</f>
        <v>28</v>
      </c>
      <c r="G14" s="51" t="n">
        <f aca="false">AH13-SUM(G15:G19)</f>
        <v>31</v>
      </c>
      <c r="H14" s="51" t="n">
        <f aca="false">AI13-SUM(H15:H19)</f>
        <v>30</v>
      </c>
      <c r="I14" s="51" t="n">
        <f aca="false">AJ13-SUM(I15:I19)</f>
        <v>31</v>
      </c>
      <c r="J14" s="51" t="n">
        <f aca="false">AK13-SUM(J15:J19)</f>
        <v>30</v>
      </c>
      <c r="K14" s="51" t="n">
        <f aca="false">AL13-SUM(K15:K19)</f>
        <v>31</v>
      </c>
      <c r="L14" s="51" t="n">
        <f aca="false">AM13-SUM(L15:L19)</f>
        <v>31</v>
      </c>
      <c r="M14" s="51" t="n">
        <f aca="false">AN13-SUM(M15:M19)</f>
        <v>30</v>
      </c>
      <c r="N14" s="51" t="n">
        <f aca="false">AO13-SUM(N15:N19)</f>
        <v>31</v>
      </c>
      <c r="O14" s="51" t="n">
        <f aca="false">AP13-SUM(O15:O19)</f>
        <v>30</v>
      </c>
      <c r="P14" s="52" t="n">
        <f aca="false">AQ13-SUM(P15:P19)</f>
        <v>31</v>
      </c>
      <c r="Q14" s="43"/>
      <c r="R14" s="43"/>
      <c r="S14" s="5"/>
      <c r="T14" s="27" t="s">
        <v>62</v>
      </c>
      <c r="U14" s="22"/>
      <c r="V14" s="22"/>
      <c r="W14" s="22"/>
      <c r="X14" s="22"/>
      <c r="Y14" s="22"/>
      <c r="Z14" s="22"/>
      <c r="AA14" s="22"/>
      <c r="AB14" s="44"/>
      <c r="AC14" s="44"/>
      <c r="AD14" s="5"/>
      <c r="AE14" s="0" t="s">
        <v>63</v>
      </c>
      <c r="AF14" s="0" t="n">
        <f aca="false">IF(E14&lt;0,1,0)</f>
        <v>0</v>
      </c>
      <c r="AG14" s="0" t="n">
        <f aca="false">IF(F14&lt;0,1,0)</f>
        <v>0</v>
      </c>
      <c r="AH14" s="0" t="n">
        <f aca="false">IF(G14&lt;0,1,0)</f>
        <v>0</v>
      </c>
      <c r="AI14" s="0" t="n">
        <f aca="false">IF(H14&lt;0,1,0)</f>
        <v>0</v>
      </c>
      <c r="AJ14" s="0" t="n">
        <f aca="false">IF(I14&lt;0,1,0)</f>
        <v>0</v>
      </c>
      <c r="AK14" s="0" t="n">
        <f aca="false">IF(J14&lt;0,1,0)</f>
        <v>0</v>
      </c>
      <c r="AL14" s="0" t="n">
        <f aca="false">IF(K14&lt;0,1,0)</f>
        <v>0</v>
      </c>
      <c r="AM14" s="0" t="n">
        <f aca="false">IF(L14&lt;0,1,0)</f>
        <v>0</v>
      </c>
      <c r="AN14" s="0" t="n">
        <f aca="false">IF(M14&lt;0,1,0)</f>
        <v>0</v>
      </c>
      <c r="AO14" s="0" t="n">
        <f aca="false">IF(N14&lt;0,1,0)</f>
        <v>0</v>
      </c>
      <c r="AP14" s="0" t="n">
        <f aca="false">IF(O14&lt;0,1,0)</f>
        <v>0</v>
      </c>
      <c r="AQ14" s="0" t="n">
        <f aca="false">IF(P14&lt;0,1,0)</f>
        <v>0</v>
      </c>
      <c r="AR14" s="0" t="n">
        <f aca="false">SUM(AF14:AQ14)</f>
        <v>0</v>
      </c>
    </row>
    <row r="15" customFormat="false" ht="13.8" hidden="false" customHeight="false" outlineLevel="0" collapsed="false">
      <c r="A15" s="5"/>
      <c r="B15" s="18"/>
      <c r="C15" s="53" t="s">
        <v>64</v>
      </c>
      <c r="D15" s="54" t="n">
        <v>4</v>
      </c>
      <c r="E15" s="55"/>
      <c r="F15" s="32"/>
      <c r="G15" s="32"/>
      <c r="H15" s="32"/>
      <c r="I15" s="32"/>
      <c r="J15" s="32"/>
      <c r="K15" s="32"/>
      <c r="L15" s="32"/>
      <c r="M15" s="32"/>
      <c r="N15" s="32"/>
      <c r="O15" s="32"/>
      <c r="P15" s="56"/>
      <c r="Q15" s="43"/>
      <c r="R15" s="43"/>
      <c r="S15" s="5"/>
      <c r="T15" s="27" t="s">
        <v>65</v>
      </c>
      <c r="U15" s="22"/>
      <c r="V15" s="22"/>
      <c r="W15" s="22"/>
      <c r="X15" s="22"/>
      <c r="Y15" s="22"/>
      <c r="Z15" s="22"/>
      <c r="AA15" s="22"/>
      <c r="AB15" s="44"/>
      <c r="AC15" s="44"/>
      <c r="AD15" s="5"/>
    </row>
    <row r="16" customFormat="false" ht="13.8" hidden="false" customHeight="false" outlineLevel="0" collapsed="false">
      <c r="A16" s="5"/>
      <c r="B16" s="18"/>
      <c r="C16" s="53" t="s">
        <v>66</v>
      </c>
      <c r="D16" s="54" t="n">
        <v>8</v>
      </c>
      <c r="E16" s="55"/>
      <c r="F16" s="32"/>
      <c r="G16" s="32"/>
      <c r="H16" s="32"/>
      <c r="I16" s="32"/>
      <c r="J16" s="32"/>
      <c r="K16" s="32"/>
      <c r="L16" s="32"/>
      <c r="M16" s="32"/>
      <c r="N16" s="32"/>
      <c r="O16" s="32"/>
      <c r="P16" s="56"/>
      <c r="Q16" s="43"/>
      <c r="R16" s="43"/>
      <c r="S16" s="5"/>
      <c r="T16" s="27" t="s">
        <v>67</v>
      </c>
      <c r="U16" s="22"/>
      <c r="V16" s="22"/>
      <c r="W16" s="22"/>
      <c r="X16" s="22"/>
      <c r="Y16" s="22"/>
      <c r="Z16" s="22"/>
      <c r="AA16" s="22"/>
      <c r="AB16" s="44"/>
      <c r="AC16" s="44"/>
      <c r="AD16" s="5"/>
    </row>
    <row r="17" customFormat="false" ht="13.8" hidden="false" customHeight="false" outlineLevel="0" collapsed="false">
      <c r="A17" s="5"/>
      <c r="B17" s="18"/>
      <c r="C17" s="53" t="s">
        <v>68</v>
      </c>
      <c r="D17" s="57" t="n">
        <v>12</v>
      </c>
      <c r="E17" s="55"/>
      <c r="F17" s="32"/>
      <c r="G17" s="32"/>
      <c r="H17" s="32"/>
      <c r="I17" s="32"/>
      <c r="J17" s="32"/>
      <c r="K17" s="32"/>
      <c r="L17" s="32"/>
      <c r="M17" s="32"/>
      <c r="N17" s="32"/>
      <c r="O17" s="32"/>
      <c r="P17" s="56"/>
      <c r="Q17" s="43"/>
      <c r="R17" s="43"/>
      <c r="S17" s="5"/>
      <c r="T17" s="27" t="s">
        <v>69</v>
      </c>
      <c r="U17" s="22"/>
      <c r="V17" s="22"/>
      <c r="W17" s="22"/>
      <c r="X17" s="22"/>
      <c r="Y17" s="22"/>
      <c r="Z17" s="22"/>
      <c r="AA17" s="22"/>
      <c r="AB17" s="44"/>
      <c r="AC17" s="44"/>
      <c r="AD17" s="5"/>
    </row>
    <row r="18" customFormat="false" ht="13.8" hidden="false" customHeight="false" outlineLevel="0" collapsed="false">
      <c r="A18" s="5"/>
      <c r="B18" s="18"/>
      <c r="C18" s="53" t="s">
        <v>70</v>
      </c>
      <c r="D18" s="57" t="n">
        <v>20</v>
      </c>
      <c r="E18" s="55"/>
      <c r="F18" s="32"/>
      <c r="G18" s="32"/>
      <c r="H18" s="32"/>
      <c r="I18" s="32"/>
      <c r="J18" s="32"/>
      <c r="K18" s="32"/>
      <c r="L18" s="32"/>
      <c r="M18" s="32"/>
      <c r="N18" s="32"/>
      <c r="O18" s="32"/>
      <c r="P18" s="56"/>
      <c r="Q18" s="43"/>
      <c r="R18" s="43"/>
      <c r="S18" s="5"/>
      <c r="T18" s="27" t="s">
        <v>71</v>
      </c>
      <c r="U18" s="22"/>
      <c r="V18" s="22"/>
      <c r="W18" s="22"/>
      <c r="X18" s="22"/>
      <c r="Y18" s="22"/>
      <c r="Z18" s="22"/>
      <c r="AA18" s="22"/>
      <c r="AB18" s="44"/>
      <c r="AC18" s="44"/>
      <c r="AD18" s="5"/>
    </row>
    <row r="19" customFormat="false" ht="13.8" hidden="false" customHeight="false" outlineLevel="0" collapsed="false">
      <c r="A19" s="5"/>
      <c r="B19" s="18"/>
      <c r="C19" s="58" t="s">
        <v>70</v>
      </c>
      <c r="D19" s="59" t="n">
        <v>24</v>
      </c>
      <c r="E19" s="60"/>
      <c r="F19" s="61"/>
      <c r="G19" s="61"/>
      <c r="H19" s="61"/>
      <c r="I19" s="61"/>
      <c r="J19" s="61"/>
      <c r="K19" s="61"/>
      <c r="L19" s="61"/>
      <c r="M19" s="61"/>
      <c r="N19" s="61"/>
      <c r="O19" s="61"/>
      <c r="P19" s="62"/>
      <c r="Q19" s="43"/>
      <c r="R19" s="43"/>
      <c r="S19" s="5"/>
      <c r="T19" s="22"/>
      <c r="U19" s="22"/>
      <c r="V19" s="22"/>
      <c r="W19" s="22"/>
      <c r="X19" s="22"/>
      <c r="Y19" s="22"/>
      <c r="Z19" s="22"/>
      <c r="AA19" s="22"/>
      <c r="AB19" s="22"/>
      <c r="AC19" s="22"/>
      <c r="AD19" s="5"/>
    </row>
    <row r="20" customFormat="false" ht="7.5" hidden="false" customHeight="true" outlineLevel="0" collapsed="false">
      <c r="A20" s="5"/>
      <c r="B20" s="18"/>
      <c r="C20" s="43"/>
      <c r="D20" s="43"/>
      <c r="E20" s="63" t="n">
        <v>0</v>
      </c>
      <c r="F20" s="63"/>
      <c r="G20" s="63"/>
      <c r="H20" s="63"/>
      <c r="I20" s="63"/>
      <c r="J20" s="63"/>
      <c r="K20" s="63"/>
      <c r="L20" s="63"/>
      <c r="M20" s="63"/>
      <c r="N20" s="63"/>
      <c r="O20" s="63"/>
      <c r="P20" s="63"/>
      <c r="Q20" s="63"/>
      <c r="R20" s="63"/>
      <c r="S20" s="5"/>
      <c r="T20" s="22"/>
      <c r="U20" s="22"/>
      <c r="V20" s="22"/>
      <c r="W20" s="22"/>
      <c r="X20" s="22"/>
      <c r="Y20" s="22"/>
      <c r="Z20" s="22"/>
      <c r="AA20" s="22"/>
      <c r="AB20" s="22"/>
      <c r="AC20" s="22"/>
      <c r="AD20" s="5"/>
    </row>
    <row r="21" customFormat="false" ht="15" hidden="false" customHeight="true" outlineLevel="0" collapsed="false">
      <c r="A21" s="5"/>
      <c r="B21" s="18"/>
      <c r="C21" s="64" t="s">
        <v>72</v>
      </c>
      <c r="D21" s="64"/>
      <c r="E21" s="65" t="n">
        <f aca="false">SUMPRODUCT($D15:$D19,E15:E19)/24</f>
        <v>0</v>
      </c>
      <c r="F21" s="65" t="n">
        <f aca="false">SUMPRODUCT($D15:$D19,F15:F19)/24</f>
        <v>0</v>
      </c>
      <c r="G21" s="65" t="n">
        <f aca="false">SUMPRODUCT($D15:$D19,G15:G19)/24</f>
        <v>0</v>
      </c>
      <c r="H21" s="65" t="n">
        <f aca="false">SUMPRODUCT($D15:$D19,H15:H19)/24</f>
        <v>0</v>
      </c>
      <c r="I21" s="65" t="n">
        <f aca="false">SUMPRODUCT($D15:$D19,I15:I19)/24</f>
        <v>0</v>
      </c>
      <c r="J21" s="65" t="n">
        <f aca="false">SUMPRODUCT($D15:$D19,J15:J19)/24</f>
        <v>0</v>
      </c>
      <c r="K21" s="65" t="n">
        <f aca="false">SUMPRODUCT($D15:$D19,K15:K19)/24</f>
        <v>0</v>
      </c>
      <c r="L21" s="65" t="n">
        <f aca="false">SUMPRODUCT($D15:$D19,L15:L19)/24</f>
        <v>0</v>
      </c>
      <c r="M21" s="65" t="n">
        <f aca="false">SUMPRODUCT($D15:$D19,M15:M19)/24</f>
        <v>0</v>
      </c>
      <c r="N21" s="65" t="n">
        <f aca="false">SUMPRODUCT($D15:$D19,N15:N19)/24</f>
        <v>0</v>
      </c>
      <c r="O21" s="65" t="n">
        <f aca="false">SUMPRODUCT($D15:$D19,O15:O19)/24</f>
        <v>0</v>
      </c>
      <c r="P21" s="65" t="n">
        <f aca="false">SUMPRODUCT($D15:$D19,P15:P19)/24</f>
        <v>0</v>
      </c>
      <c r="Q21" s="66" t="n">
        <f aca="false">SUM(E21:P21)</f>
        <v>0</v>
      </c>
      <c r="R21" s="67"/>
      <c r="S21" s="5"/>
      <c r="T21" s="27" t="s">
        <v>73</v>
      </c>
      <c r="U21" s="68"/>
      <c r="V21" s="68"/>
      <c r="W21" s="68"/>
      <c r="X21" s="68"/>
      <c r="Y21" s="68"/>
      <c r="Z21" s="68"/>
      <c r="AA21" s="68"/>
      <c r="AB21" s="68"/>
      <c r="AC21" s="68"/>
      <c r="AD21" s="5"/>
    </row>
    <row r="22" customFormat="false" ht="15" hidden="false" customHeight="false" outlineLevel="0" collapsed="false">
      <c r="A22" s="5"/>
      <c r="B22" s="18"/>
      <c r="C22" s="69" t="s">
        <v>74</v>
      </c>
      <c r="D22" s="70" t="n">
        <f aca="false">Q21/AT13</f>
        <v>0</v>
      </c>
      <c r="E22" s="26" t="str">
        <f aca="false">IF(AF14=0,"","Erreur")</f>
        <v/>
      </c>
      <c r="F22" s="26" t="str">
        <f aca="false">IF(AG14=0,"","Erreur")</f>
        <v/>
      </c>
      <c r="G22" s="26" t="str">
        <f aca="false">IF(AH14=0,"","Erreur")</f>
        <v/>
      </c>
      <c r="H22" s="26" t="str">
        <f aca="false">IF(AI14=0,"","Erreur")</f>
        <v/>
      </c>
      <c r="I22" s="26" t="str">
        <f aca="false">IF(AJ14=0,"","Erreur")</f>
        <v/>
      </c>
      <c r="J22" s="26" t="str">
        <f aca="false">IF(AK14=0,"","Erreur")</f>
        <v/>
      </c>
      <c r="K22" s="26" t="str">
        <f aca="false">IF(AL14=0,"","Erreur")</f>
        <v/>
      </c>
      <c r="L22" s="26" t="str">
        <f aca="false">IF(AM14=0,"","Erreur")</f>
        <v/>
      </c>
      <c r="M22" s="26" t="str">
        <f aca="false">IF(AN14=0,"","Erreur")</f>
        <v/>
      </c>
      <c r="N22" s="26" t="str">
        <f aca="false">IF(AO14=0,"","Erreur")</f>
        <v/>
      </c>
      <c r="O22" s="26" t="str">
        <f aca="false">IF(AP14=0,"","Erreur")</f>
        <v/>
      </c>
      <c r="P22" s="26" t="str">
        <f aca="false">IF(AQ14=0,"","Erreur")</f>
        <v/>
      </c>
      <c r="Q22" s="71" t="n">
        <f aca="false">SUM(E15:P19)</f>
        <v>0</v>
      </c>
      <c r="R22" s="38"/>
      <c r="S22" s="5"/>
      <c r="T22" s="27" t="s">
        <v>75</v>
      </c>
      <c r="U22" s="68"/>
      <c r="V22" s="68"/>
      <c r="W22" s="68"/>
      <c r="X22" s="68"/>
      <c r="Y22" s="68"/>
      <c r="Z22" s="68"/>
      <c r="AA22" s="68"/>
      <c r="AB22" s="68"/>
      <c r="AC22" s="68"/>
      <c r="AD22" s="5"/>
    </row>
    <row r="23" customFormat="false" ht="15" hidden="false" customHeight="false" outlineLevel="0" collapsed="false">
      <c r="A23" s="5"/>
      <c r="B23" s="18"/>
      <c r="C23" s="18"/>
      <c r="D23" s="18"/>
      <c r="E23" s="18"/>
      <c r="F23" s="18"/>
      <c r="G23" s="18"/>
      <c r="H23" s="18"/>
      <c r="I23" s="18"/>
      <c r="J23" s="18"/>
      <c r="K23" s="18"/>
      <c r="L23" s="18"/>
      <c r="M23" s="18"/>
      <c r="N23" s="18"/>
      <c r="O23" s="18"/>
      <c r="P23" s="18"/>
      <c r="Q23" s="18"/>
      <c r="R23" s="18"/>
      <c r="S23" s="5"/>
      <c r="T23" s="68"/>
      <c r="U23" s="68"/>
      <c r="V23" s="68"/>
      <c r="W23" s="68"/>
      <c r="X23" s="68"/>
      <c r="Y23" s="68"/>
      <c r="Z23" s="68"/>
      <c r="AA23" s="68"/>
      <c r="AB23" s="68"/>
      <c r="AC23" s="68"/>
      <c r="AD23" s="5"/>
    </row>
    <row r="24" customFormat="false" ht="15" hidden="false" customHeight="false" outlineLevel="0" collapsed="false">
      <c r="A24" s="5"/>
      <c r="B24" s="18"/>
      <c r="C24" s="18" t="s">
        <v>76</v>
      </c>
      <c r="D24" s="18"/>
      <c r="E24" s="18" t="s">
        <v>43</v>
      </c>
      <c r="F24" s="18"/>
      <c r="G24" s="18"/>
      <c r="H24" s="18"/>
      <c r="I24" s="18"/>
      <c r="J24" s="18"/>
      <c r="K24" s="18"/>
      <c r="L24" s="18"/>
      <c r="M24" s="18"/>
      <c r="N24" s="18"/>
      <c r="O24" s="18"/>
      <c r="P24" s="18"/>
      <c r="Q24" s="18"/>
      <c r="R24" s="18"/>
      <c r="S24" s="5"/>
      <c r="T24" s="22"/>
      <c r="U24" s="22"/>
      <c r="V24" s="22"/>
      <c r="W24" s="22"/>
      <c r="X24" s="22"/>
      <c r="Y24" s="22"/>
      <c r="Z24" s="22"/>
      <c r="AA24" s="22"/>
      <c r="AB24" s="22"/>
      <c r="AC24" s="22"/>
      <c r="AD24" s="5"/>
    </row>
    <row r="25" customFormat="false" ht="15.75" hidden="false" customHeight="false" outlineLevel="0" collapsed="false">
      <c r="A25" s="5"/>
      <c r="B25" s="18"/>
      <c r="C25" s="39" t="s">
        <v>44</v>
      </c>
      <c r="D25" s="39"/>
      <c r="E25" s="40" t="s">
        <v>45</v>
      </c>
      <c r="F25" s="41" t="s">
        <v>46</v>
      </c>
      <c r="G25" s="41" t="s">
        <v>47</v>
      </c>
      <c r="H25" s="41" t="s">
        <v>48</v>
      </c>
      <c r="I25" s="41" t="s">
        <v>49</v>
      </c>
      <c r="J25" s="41" t="s">
        <v>50</v>
      </c>
      <c r="K25" s="41" t="s">
        <v>51</v>
      </c>
      <c r="L25" s="41" t="s">
        <v>52</v>
      </c>
      <c r="M25" s="41" t="s">
        <v>53</v>
      </c>
      <c r="N25" s="41" t="s">
        <v>54</v>
      </c>
      <c r="O25" s="41" t="s">
        <v>55</v>
      </c>
      <c r="P25" s="42" t="s">
        <v>56</v>
      </c>
      <c r="Q25" s="43"/>
      <c r="R25" s="43"/>
      <c r="S25" s="5"/>
      <c r="T25" s="72"/>
      <c r="U25" s="22"/>
      <c r="V25" s="22"/>
      <c r="W25" s="22"/>
      <c r="X25" s="22"/>
      <c r="Y25" s="22"/>
      <c r="Z25" s="22"/>
      <c r="AA25" s="22"/>
      <c r="AB25" s="22"/>
      <c r="AC25" s="22"/>
      <c r="AD25" s="5"/>
      <c r="AE25" s="45" t="s">
        <v>59</v>
      </c>
      <c r="AF25" s="45" t="n">
        <v>31</v>
      </c>
      <c r="AG25" s="45" t="n">
        <v>28</v>
      </c>
      <c r="AH25" s="45" t="n">
        <v>31</v>
      </c>
      <c r="AI25" s="45" t="n">
        <v>30</v>
      </c>
      <c r="AJ25" s="45" t="n">
        <v>31</v>
      </c>
      <c r="AK25" s="45" t="n">
        <v>30</v>
      </c>
      <c r="AL25" s="45" t="n">
        <v>31</v>
      </c>
      <c r="AM25" s="45" t="n">
        <v>31</v>
      </c>
      <c r="AN25" s="45" t="n">
        <v>30</v>
      </c>
      <c r="AO25" s="45" t="n">
        <v>31</v>
      </c>
      <c r="AP25" s="45" t="n">
        <v>30</v>
      </c>
      <c r="AQ25" s="45" t="n">
        <v>31</v>
      </c>
      <c r="AR25" s="45" t="n">
        <v>365</v>
      </c>
      <c r="AS25" s="46" t="s">
        <v>60</v>
      </c>
      <c r="AT25" s="47" t="n">
        <f aca="false">AR25/12</f>
        <v>30.4166666666667</v>
      </c>
    </row>
    <row r="26" customFormat="false" ht="15" hidden="false" customHeight="false" outlineLevel="0" collapsed="false">
      <c r="A26" s="5"/>
      <c r="B26" s="18"/>
      <c r="C26" s="48" t="s">
        <v>61</v>
      </c>
      <c r="D26" s="49" t="n">
        <v>0</v>
      </c>
      <c r="E26" s="50" t="n">
        <f aca="false">AF25-SUM(E27:E31)</f>
        <v>31</v>
      </c>
      <c r="F26" s="51" t="n">
        <f aca="false">AG25-SUM(F27:F31)</f>
        <v>28</v>
      </c>
      <c r="G26" s="51" t="n">
        <f aca="false">AH25-SUM(G27:G31)</f>
        <v>31</v>
      </c>
      <c r="H26" s="51" t="n">
        <f aca="false">AI25-SUM(H27:H31)</f>
        <v>30</v>
      </c>
      <c r="I26" s="51" t="n">
        <f aca="false">AJ25-SUM(I27:I31)</f>
        <v>31</v>
      </c>
      <c r="J26" s="51" t="n">
        <f aca="false">AK25-SUM(J27:J31)</f>
        <v>30</v>
      </c>
      <c r="K26" s="51" t="n">
        <f aca="false">AL25-SUM(K27:K31)</f>
        <v>31</v>
      </c>
      <c r="L26" s="51" t="n">
        <f aca="false">AM25-SUM(L27:L31)</f>
        <v>31</v>
      </c>
      <c r="M26" s="51" t="n">
        <f aca="false">AN25-SUM(M27:M31)</f>
        <v>30</v>
      </c>
      <c r="N26" s="51" t="n">
        <f aca="false">AO25-SUM(N27:N31)</f>
        <v>31</v>
      </c>
      <c r="O26" s="51" t="n">
        <f aca="false">AP25-SUM(O27:O31)</f>
        <v>30</v>
      </c>
      <c r="P26" s="52" t="n">
        <f aca="false">AQ25-SUM(P27:P31)</f>
        <v>31</v>
      </c>
      <c r="Q26" s="43"/>
      <c r="R26" s="43"/>
      <c r="S26" s="5"/>
      <c r="T26" s="27"/>
      <c r="U26" s="22"/>
      <c r="V26" s="22"/>
      <c r="W26" s="22"/>
      <c r="X26" s="22"/>
      <c r="Y26" s="22"/>
      <c r="Z26" s="22"/>
      <c r="AA26" s="22"/>
      <c r="AB26" s="22"/>
      <c r="AC26" s="22"/>
      <c r="AD26" s="5"/>
      <c r="AE26" s="0" t="s">
        <v>63</v>
      </c>
      <c r="AF26" s="0" t="n">
        <f aca="false">IF(E26&lt;0,1,0)</f>
        <v>0</v>
      </c>
      <c r="AG26" s="0" t="n">
        <f aca="false">IF(F26&lt;0,1,0)</f>
        <v>0</v>
      </c>
      <c r="AH26" s="0" t="n">
        <f aca="false">IF(G26&lt;0,1,0)</f>
        <v>0</v>
      </c>
      <c r="AI26" s="0" t="n">
        <f aca="false">IF(H26&lt;0,1,0)</f>
        <v>0</v>
      </c>
      <c r="AJ26" s="0" t="n">
        <f aca="false">IF(I26&lt;0,1,0)</f>
        <v>0</v>
      </c>
      <c r="AK26" s="0" t="n">
        <f aca="false">IF(J26&lt;0,1,0)</f>
        <v>0</v>
      </c>
      <c r="AL26" s="0" t="n">
        <f aca="false">IF(K26&lt;0,1,0)</f>
        <v>0</v>
      </c>
      <c r="AM26" s="0" t="n">
        <f aca="false">IF(L26&lt;0,1,0)</f>
        <v>0</v>
      </c>
      <c r="AN26" s="0" t="n">
        <f aca="false">IF(M26&lt;0,1,0)</f>
        <v>0</v>
      </c>
      <c r="AO26" s="0" t="n">
        <f aca="false">IF(N26&lt;0,1,0)</f>
        <v>0</v>
      </c>
      <c r="AP26" s="0" t="n">
        <f aca="false">IF(O26&lt;0,1,0)</f>
        <v>0</v>
      </c>
      <c r="AQ26" s="0" t="n">
        <f aca="false">IF(P26&lt;0,1,0)</f>
        <v>0</v>
      </c>
      <c r="AR26" s="0" t="n">
        <f aca="false">SUM(AF26:AQ26)</f>
        <v>0</v>
      </c>
    </row>
    <row r="27" customFormat="false" ht="13.8" hidden="false" customHeight="false" outlineLevel="0" collapsed="false">
      <c r="A27" s="5"/>
      <c r="B27" s="18"/>
      <c r="C27" s="53" t="s">
        <v>64</v>
      </c>
      <c r="D27" s="54" t="n">
        <v>4</v>
      </c>
      <c r="E27" s="55"/>
      <c r="F27" s="32"/>
      <c r="G27" s="32"/>
      <c r="H27" s="32"/>
      <c r="I27" s="32"/>
      <c r="J27" s="32"/>
      <c r="K27" s="32"/>
      <c r="L27" s="32"/>
      <c r="M27" s="32"/>
      <c r="N27" s="32"/>
      <c r="O27" s="32"/>
      <c r="P27" s="56"/>
      <c r="Q27" s="43"/>
      <c r="R27" s="43"/>
      <c r="S27" s="5"/>
      <c r="T27" s="22"/>
      <c r="U27" s="22"/>
      <c r="V27" s="22"/>
      <c r="W27" s="22"/>
      <c r="X27" s="22"/>
      <c r="Y27" s="22"/>
      <c r="Z27" s="22"/>
      <c r="AA27" s="22"/>
      <c r="AB27" s="22"/>
      <c r="AC27" s="22"/>
      <c r="AD27" s="5"/>
    </row>
    <row r="28" customFormat="false" ht="13.8" hidden="false" customHeight="false" outlineLevel="0" collapsed="false">
      <c r="A28" s="5"/>
      <c r="B28" s="18"/>
      <c r="C28" s="53" t="s">
        <v>66</v>
      </c>
      <c r="D28" s="54" t="n">
        <v>8</v>
      </c>
      <c r="E28" s="55"/>
      <c r="F28" s="32"/>
      <c r="G28" s="32"/>
      <c r="H28" s="32"/>
      <c r="I28" s="32"/>
      <c r="J28" s="32"/>
      <c r="K28" s="32"/>
      <c r="L28" s="32"/>
      <c r="M28" s="32"/>
      <c r="N28" s="32"/>
      <c r="O28" s="32"/>
      <c r="P28" s="56"/>
      <c r="Q28" s="43"/>
      <c r="R28" s="43"/>
      <c r="S28" s="5"/>
      <c r="T28" s="22"/>
      <c r="U28" s="22"/>
      <c r="V28" s="22"/>
      <c r="W28" s="22"/>
      <c r="X28" s="22"/>
      <c r="Y28" s="22"/>
      <c r="Z28" s="22"/>
      <c r="AA28" s="22"/>
      <c r="AB28" s="22"/>
      <c r="AC28" s="22"/>
      <c r="AD28" s="5"/>
    </row>
    <row r="29" customFormat="false" ht="13.8" hidden="false" customHeight="false" outlineLevel="0" collapsed="false">
      <c r="A29" s="5"/>
      <c r="B29" s="18"/>
      <c r="C29" s="53" t="s">
        <v>68</v>
      </c>
      <c r="D29" s="57" t="n">
        <v>12</v>
      </c>
      <c r="E29" s="55"/>
      <c r="F29" s="32"/>
      <c r="G29" s="32"/>
      <c r="H29" s="32"/>
      <c r="I29" s="32"/>
      <c r="J29" s="32"/>
      <c r="K29" s="32"/>
      <c r="L29" s="32"/>
      <c r="M29" s="32"/>
      <c r="N29" s="32"/>
      <c r="O29" s="32"/>
      <c r="P29" s="56"/>
      <c r="Q29" s="43"/>
      <c r="R29" s="43"/>
      <c r="S29" s="5"/>
      <c r="T29" s="22"/>
      <c r="U29" s="22"/>
      <c r="V29" s="22"/>
      <c r="W29" s="22"/>
      <c r="X29" s="22"/>
      <c r="Y29" s="22"/>
      <c r="Z29" s="22"/>
      <c r="AA29" s="22"/>
      <c r="AB29" s="22"/>
      <c r="AC29" s="22"/>
      <c r="AD29" s="5"/>
    </row>
    <row r="30" customFormat="false" ht="13.8" hidden="false" customHeight="false" outlineLevel="0" collapsed="false">
      <c r="A30" s="5"/>
      <c r="B30" s="18"/>
      <c r="C30" s="53" t="s">
        <v>70</v>
      </c>
      <c r="D30" s="57" t="n">
        <v>20</v>
      </c>
      <c r="E30" s="55"/>
      <c r="F30" s="32"/>
      <c r="G30" s="32"/>
      <c r="H30" s="32"/>
      <c r="I30" s="32"/>
      <c r="J30" s="32"/>
      <c r="K30" s="32"/>
      <c r="L30" s="32"/>
      <c r="M30" s="32"/>
      <c r="N30" s="32"/>
      <c r="O30" s="32"/>
      <c r="P30" s="56"/>
      <c r="Q30" s="43"/>
      <c r="R30" s="43"/>
      <c r="S30" s="5"/>
      <c r="T30" s="22"/>
      <c r="U30" s="22"/>
      <c r="V30" s="22"/>
      <c r="W30" s="22"/>
      <c r="X30" s="22"/>
      <c r="Y30" s="22"/>
      <c r="Z30" s="22"/>
      <c r="AA30" s="22"/>
      <c r="AB30" s="22"/>
      <c r="AC30" s="22"/>
      <c r="AD30" s="5"/>
    </row>
    <row r="31" customFormat="false" ht="13.8" hidden="false" customHeight="false" outlineLevel="0" collapsed="false">
      <c r="A31" s="5"/>
      <c r="B31" s="18"/>
      <c r="C31" s="58" t="s">
        <v>70</v>
      </c>
      <c r="D31" s="59" t="n">
        <v>24</v>
      </c>
      <c r="E31" s="60"/>
      <c r="F31" s="61"/>
      <c r="G31" s="61"/>
      <c r="H31" s="61"/>
      <c r="I31" s="61"/>
      <c r="J31" s="61"/>
      <c r="K31" s="61"/>
      <c r="L31" s="61"/>
      <c r="M31" s="61"/>
      <c r="N31" s="61"/>
      <c r="O31" s="61"/>
      <c r="P31" s="62"/>
      <c r="Q31" s="43"/>
      <c r="R31" s="43"/>
      <c r="S31" s="5"/>
      <c r="T31" s="22"/>
      <c r="U31" s="22"/>
      <c r="V31" s="22"/>
      <c r="W31" s="22"/>
      <c r="X31" s="22"/>
      <c r="Y31" s="22"/>
      <c r="Z31" s="22"/>
      <c r="AA31" s="22"/>
      <c r="AB31" s="22"/>
      <c r="AC31" s="22"/>
      <c r="AD31" s="5"/>
    </row>
    <row r="32" customFormat="false" ht="7.5" hidden="false" customHeight="true" outlineLevel="0" collapsed="false">
      <c r="A32" s="5"/>
      <c r="B32" s="18"/>
      <c r="C32" s="43"/>
      <c r="D32" s="43"/>
      <c r="E32" s="63" t="n">
        <v>0</v>
      </c>
      <c r="F32" s="63"/>
      <c r="G32" s="63"/>
      <c r="H32" s="63"/>
      <c r="I32" s="63"/>
      <c r="J32" s="63"/>
      <c r="K32" s="63"/>
      <c r="L32" s="63"/>
      <c r="M32" s="63"/>
      <c r="N32" s="63"/>
      <c r="O32" s="63"/>
      <c r="P32" s="63"/>
      <c r="Q32" s="63"/>
      <c r="R32" s="63"/>
      <c r="S32" s="5"/>
      <c r="T32" s="22"/>
      <c r="U32" s="22"/>
      <c r="V32" s="22"/>
      <c r="W32" s="22"/>
      <c r="X32" s="22"/>
      <c r="Y32" s="22"/>
      <c r="Z32" s="22"/>
      <c r="AA32" s="22"/>
      <c r="AB32" s="22"/>
      <c r="AC32" s="22"/>
      <c r="AD32" s="5"/>
    </row>
    <row r="33" customFormat="false" ht="15" hidden="false" customHeight="false" outlineLevel="0" collapsed="false">
      <c r="A33" s="5"/>
      <c r="B33" s="18"/>
      <c r="C33" s="64" t="s">
        <v>72</v>
      </c>
      <c r="D33" s="64"/>
      <c r="E33" s="65" t="n">
        <f aca="false">SUMPRODUCT($D27:$D31,E27:E31)/24</f>
        <v>0</v>
      </c>
      <c r="F33" s="65" t="n">
        <f aca="false">SUMPRODUCT($D27:$D31,F27:F31)/24</f>
        <v>0</v>
      </c>
      <c r="G33" s="65" t="n">
        <f aca="false">SUMPRODUCT($D27:$D31,G27:G31)/24</f>
        <v>0</v>
      </c>
      <c r="H33" s="65" t="n">
        <f aca="false">SUMPRODUCT($D27:$D31,H27:H31)/24</f>
        <v>0</v>
      </c>
      <c r="I33" s="65" t="n">
        <f aca="false">SUMPRODUCT($D27:$D31,I27:I31)/24</f>
        <v>0</v>
      </c>
      <c r="J33" s="65" t="n">
        <f aca="false">SUMPRODUCT($D27:$D31,J27:J31)/24</f>
        <v>0</v>
      </c>
      <c r="K33" s="65" t="n">
        <f aca="false">SUMPRODUCT($D27:$D31,K27:K31)/24</f>
        <v>0</v>
      </c>
      <c r="L33" s="65" t="n">
        <f aca="false">SUMPRODUCT($D27:$D31,L27:L31)/24</f>
        <v>0</v>
      </c>
      <c r="M33" s="65" t="n">
        <f aca="false">SUMPRODUCT($D27:$D31,M27:M31)/24</f>
        <v>0</v>
      </c>
      <c r="N33" s="65" t="n">
        <f aca="false">SUMPRODUCT($D27:$D31,N27:N31)/24</f>
        <v>0</v>
      </c>
      <c r="O33" s="65" t="n">
        <f aca="false">SUMPRODUCT($D27:$D31,O27:O31)/24</f>
        <v>0</v>
      </c>
      <c r="P33" s="65" t="n">
        <f aca="false">SUMPRODUCT($D27:$D31,P27:P31)/24</f>
        <v>0</v>
      </c>
      <c r="Q33" s="66" t="n">
        <f aca="false">SUM(E33:P33)</f>
        <v>0</v>
      </c>
      <c r="R33" s="67"/>
      <c r="S33" s="5"/>
      <c r="T33" s="27" t="s">
        <v>77</v>
      </c>
      <c r="U33" s="22"/>
      <c r="V33" s="22"/>
      <c r="W33" s="22"/>
      <c r="X33" s="22"/>
      <c r="Y33" s="22"/>
      <c r="Z33" s="22"/>
      <c r="AA33" s="22"/>
      <c r="AB33" s="22"/>
      <c r="AC33" s="22"/>
      <c r="AD33" s="5"/>
    </row>
    <row r="34" customFormat="false" ht="15" hidden="false" customHeight="false" outlineLevel="0" collapsed="false">
      <c r="A34" s="5"/>
      <c r="B34" s="18"/>
      <c r="C34" s="69" t="s">
        <v>74</v>
      </c>
      <c r="D34" s="70" t="n">
        <f aca="false">Q33/AT25</f>
        <v>0</v>
      </c>
      <c r="E34" s="26" t="str">
        <f aca="false">IF(AF26=0,"","Erreur")</f>
        <v/>
      </c>
      <c r="F34" s="26" t="str">
        <f aca="false">IF(AG26=0,"","Erreur")</f>
        <v/>
      </c>
      <c r="G34" s="26" t="str">
        <f aca="false">IF(AH26=0,"","Erreur")</f>
        <v/>
      </c>
      <c r="H34" s="26" t="str">
        <f aca="false">IF(AI26=0,"","Erreur")</f>
        <v/>
      </c>
      <c r="I34" s="26" t="str">
        <f aca="false">IF(AJ26=0,"","Erreur")</f>
        <v/>
      </c>
      <c r="J34" s="26" t="str">
        <f aca="false">IF(AK26=0,"","Erreur")</f>
        <v/>
      </c>
      <c r="K34" s="26" t="str">
        <f aca="false">IF(AL26=0,"","Erreur")</f>
        <v/>
      </c>
      <c r="L34" s="26" t="str">
        <f aca="false">IF(AM26=0,"","Erreur")</f>
        <v/>
      </c>
      <c r="M34" s="26" t="str">
        <f aca="false">IF(AN26=0,"","Erreur")</f>
        <v/>
      </c>
      <c r="N34" s="26" t="str">
        <f aca="false">IF(AO26=0,"","Erreur")</f>
        <v/>
      </c>
      <c r="O34" s="26" t="str">
        <f aca="false">IF(AP26=0,"","Erreur")</f>
        <v/>
      </c>
      <c r="P34" s="26" t="str">
        <f aca="false">IF(AQ26=0,"","Erreur")</f>
        <v/>
      </c>
      <c r="Q34" s="71" t="n">
        <f aca="false">SUM(E27:P31)</f>
        <v>0</v>
      </c>
      <c r="R34" s="38"/>
      <c r="S34" s="5"/>
      <c r="T34" s="27" t="s">
        <v>78</v>
      </c>
      <c r="U34" s="22"/>
      <c r="V34" s="22"/>
      <c r="W34" s="22"/>
      <c r="X34" s="22"/>
      <c r="Y34" s="22"/>
      <c r="Z34" s="22"/>
      <c r="AA34" s="22"/>
      <c r="AB34" s="22"/>
      <c r="AC34" s="22"/>
      <c r="AD34" s="5"/>
    </row>
    <row r="35" customFormat="false" ht="12.75" hidden="false" customHeight="true" outlineLevel="0" collapsed="false">
      <c r="A35" s="5"/>
      <c r="B35" s="18"/>
      <c r="C35" s="18"/>
      <c r="D35" s="18"/>
      <c r="E35" s="18"/>
      <c r="F35" s="18"/>
      <c r="G35" s="18"/>
      <c r="H35" s="18"/>
      <c r="I35" s="18"/>
      <c r="J35" s="18"/>
      <c r="K35" s="18"/>
      <c r="L35" s="18"/>
      <c r="M35" s="18"/>
      <c r="N35" s="18"/>
      <c r="O35" s="18"/>
      <c r="P35" s="18"/>
      <c r="Q35" s="18"/>
      <c r="R35" s="18"/>
      <c r="S35" s="5"/>
      <c r="T35" s="22"/>
      <c r="U35" s="22"/>
      <c r="V35" s="22"/>
      <c r="W35" s="22"/>
      <c r="X35" s="22"/>
      <c r="Y35" s="22"/>
      <c r="Z35" s="22"/>
      <c r="AA35" s="22"/>
      <c r="AB35" s="22"/>
      <c r="AC35" s="22"/>
      <c r="AD35" s="5"/>
    </row>
    <row r="36" customFormat="false" ht="15.75" hidden="false" customHeight="false" outlineLevel="0" collapsed="false">
      <c r="A36" s="5"/>
      <c r="B36" s="17" t="s">
        <v>79</v>
      </c>
      <c r="C36" s="18"/>
      <c r="D36" s="18"/>
      <c r="E36" s="18"/>
      <c r="F36" s="18"/>
      <c r="G36" s="18"/>
      <c r="H36" s="18"/>
      <c r="I36" s="17" t="s">
        <v>80</v>
      </c>
      <c r="J36" s="18"/>
      <c r="K36" s="18"/>
      <c r="L36" s="18"/>
      <c r="M36" s="18"/>
      <c r="N36" s="18"/>
      <c r="O36" s="18"/>
      <c r="P36" s="18"/>
      <c r="Q36" s="18"/>
      <c r="R36" s="18"/>
      <c r="S36" s="5"/>
      <c r="T36" s="21" t="s">
        <v>81</v>
      </c>
      <c r="U36" s="73"/>
      <c r="V36" s="27"/>
      <c r="W36" s="27"/>
      <c r="X36" s="27"/>
      <c r="Y36" s="27"/>
      <c r="Z36" s="27"/>
      <c r="AA36" s="27"/>
      <c r="AB36" s="27"/>
      <c r="AC36" s="27"/>
      <c r="AD36" s="5"/>
      <c r="AE36" s="27"/>
      <c r="AF36" s="74"/>
      <c r="AG36" s="74" t="s">
        <v>82</v>
      </c>
      <c r="AH36" s="75" t="n">
        <f aca="false">IF($D$42&lt;AI38,AI39,IF($D$42&lt;AJ38,AJ39,IF($D$42&lt;AK38,AK39,AL39)))</f>
        <v>1</v>
      </c>
      <c r="AI36" s="74"/>
      <c r="AJ36" s="74"/>
    </row>
    <row r="37" customFormat="false" ht="7.5" hidden="false" customHeight="true" outlineLevel="0" collapsed="false">
      <c r="A37" s="5"/>
      <c r="B37" s="18"/>
      <c r="C37" s="18"/>
      <c r="D37" s="18"/>
      <c r="E37" s="18"/>
      <c r="F37" s="18"/>
      <c r="G37" s="18"/>
      <c r="H37" s="18"/>
      <c r="I37" s="18"/>
      <c r="J37" s="18"/>
      <c r="K37" s="18"/>
      <c r="L37" s="18"/>
      <c r="M37" s="18"/>
      <c r="N37" s="18"/>
      <c r="O37" s="18"/>
      <c r="P37" s="18"/>
      <c r="Q37" s="18"/>
      <c r="R37" s="18"/>
      <c r="S37" s="5"/>
      <c r="T37" s="22"/>
      <c r="U37" s="27"/>
      <c r="V37" s="27"/>
      <c r="W37" s="27"/>
      <c r="X37" s="76"/>
      <c r="Y37" s="27"/>
      <c r="Z37" s="76"/>
      <c r="AA37" s="27"/>
      <c r="AB37" s="27"/>
      <c r="AC37" s="27"/>
      <c r="AD37" s="5"/>
      <c r="AE37" s="27"/>
      <c r="AF37" s="74"/>
      <c r="AI37" s="74"/>
      <c r="AJ37" s="74"/>
    </row>
    <row r="38" customFormat="false" ht="13.8" hidden="false" customHeight="true" outlineLevel="0" collapsed="false">
      <c r="A38" s="5"/>
      <c r="B38" s="18"/>
      <c r="C38" s="77" t="s">
        <v>83</v>
      </c>
      <c r="D38" s="78"/>
      <c r="E38" s="78"/>
      <c r="F38" s="79" t="s">
        <v>84</v>
      </c>
      <c r="G38" s="79"/>
      <c r="H38" s="80" t="s">
        <v>85</v>
      </c>
      <c r="I38" s="80"/>
      <c r="J38" s="80"/>
      <c r="K38" s="81" t="s">
        <v>86</v>
      </c>
      <c r="L38" s="82" t="s">
        <v>87</v>
      </c>
      <c r="M38" s="82"/>
      <c r="N38" s="79"/>
      <c r="O38" s="18"/>
      <c r="P38" s="18"/>
      <c r="Q38" s="18"/>
      <c r="R38" s="18"/>
      <c r="S38" s="5"/>
      <c r="T38" s="83" t="s">
        <v>88</v>
      </c>
      <c r="U38" s="84"/>
      <c r="V38" s="27"/>
      <c r="W38" s="27"/>
      <c r="X38" s="76"/>
      <c r="Y38" s="27"/>
      <c r="Z38" s="76"/>
      <c r="AA38" s="27"/>
      <c r="AB38" s="27"/>
      <c r="AC38" s="85" t="s">
        <v>89</v>
      </c>
      <c r="AD38" s="5"/>
      <c r="AE38" s="27"/>
      <c r="AF38" s="74"/>
      <c r="AG38" s="74" t="s">
        <v>90</v>
      </c>
      <c r="AH38" s="74" t="str">
        <f aca="false">IF(E10&lt;4,"A",IF(E10&gt;7,"C","B"))</f>
        <v>A</v>
      </c>
      <c r="AI38" s="74" t="n">
        <v>4500</v>
      </c>
      <c r="AJ38" s="74" t="n">
        <v>6000</v>
      </c>
      <c r="AK38" s="0" t="n">
        <v>8000</v>
      </c>
    </row>
    <row r="39" customFormat="false" ht="15" hidden="false" customHeight="false" outlineLevel="0" collapsed="false">
      <c r="A39" s="5"/>
      <c r="B39" s="18"/>
      <c r="C39" s="77" t="s">
        <v>91</v>
      </c>
      <c r="D39" s="78"/>
      <c r="E39" s="78"/>
      <c r="F39" s="79" t="s">
        <v>84</v>
      </c>
      <c r="G39" s="79"/>
      <c r="H39" s="82" t="s">
        <v>92</v>
      </c>
      <c r="I39" s="82"/>
      <c r="J39" s="82"/>
      <c r="K39" s="86" t="n">
        <f aca="false">VLOOKUP(AH38,$AH$39:$AL$44,MATCH($AH$36,$AH$39:$AL$39,0))</f>
        <v>62</v>
      </c>
      <c r="L39" s="87" t="n">
        <f aca="false">K39*E6</f>
        <v>0</v>
      </c>
      <c r="M39" s="87"/>
      <c r="N39" s="18"/>
      <c r="O39" s="18"/>
      <c r="P39" s="18"/>
      <c r="Q39" s="18"/>
      <c r="R39" s="18"/>
      <c r="S39" s="5"/>
      <c r="T39" s="88" t="s">
        <v>93</v>
      </c>
      <c r="U39" s="88" t="s">
        <v>94</v>
      </c>
      <c r="V39" s="88"/>
      <c r="W39" s="88" t="s">
        <v>95</v>
      </c>
      <c r="X39" s="88"/>
      <c r="Y39" s="88"/>
      <c r="Z39" s="88"/>
      <c r="AA39" s="88"/>
      <c r="AB39" s="88"/>
      <c r="AC39" s="85"/>
      <c r="AD39" s="5"/>
      <c r="AE39" s="27"/>
      <c r="AF39" s="74"/>
      <c r="AG39" s="74"/>
      <c r="AH39" s="89" t="s">
        <v>96</v>
      </c>
      <c r="AI39" s="89" t="n">
        <v>1</v>
      </c>
      <c r="AJ39" s="89" t="n">
        <v>2</v>
      </c>
      <c r="AK39" s="89" t="n">
        <v>3</v>
      </c>
      <c r="AL39" s="89" t="n">
        <v>4</v>
      </c>
    </row>
    <row r="40" customFormat="false" ht="15" hidden="false" customHeight="false" outlineLevel="0" collapsed="false">
      <c r="A40" s="5"/>
      <c r="B40" s="18"/>
      <c r="C40" s="90" t="s">
        <v>97</v>
      </c>
      <c r="D40" s="91" t="n">
        <f aca="false">D38+D39</f>
        <v>0</v>
      </c>
      <c r="E40" s="91"/>
      <c r="F40" s="79" t="s">
        <v>84</v>
      </c>
      <c r="G40" s="18"/>
      <c r="H40" s="82" t="s">
        <v>98</v>
      </c>
      <c r="I40" s="82"/>
      <c r="J40" s="82"/>
      <c r="K40" s="92" t="n">
        <f aca="false">VLOOKUP("A",AH41:AL41,AH36+1)*(12-E10)/12</f>
        <v>62</v>
      </c>
      <c r="L40" s="93" t="n">
        <f aca="false">K40*E6</f>
        <v>0</v>
      </c>
      <c r="M40" s="93"/>
      <c r="N40" s="79" t="s">
        <v>99</v>
      </c>
      <c r="O40" s="18"/>
      <c r="P40" s="18"/>
      <c r="Q40" s="18"/>
      <c r="R40" s="18"/>
      <c r="S40" s="5"/>
      <c r="T40" s="94" t="s">
        <v>100</v>
      </c>
      <c r="U40" s="94" t="s">
        <v>101</v>
      </c>
      <c r="V40" s="94"/>
      <c r="W40" s="95" t="s">
        <v>102</v>
      </c>
      <c r="X40" s="95"/>
      <c r="Y40" s="96" t="s">
        <v>103</v>
      </c>
      <c r="Z40" s="96"/>
      <c r="AA40" s="97" t="s">
        <v>104</v>
      </c>
      <c r="AB40" s="97"/>
      <c r="AC40" s="85"/>
      <c r="AD40" s="5"/>
      <c r="AE40" s="27"/>
      <c r="AF40" s="74"/>
      <c r="AG40" s="89" t="s">
        <v>60</v>
      </c>
      <c r="AH40" s="74"/>
      <c r="AI40" s="89" t="s">
        <v>105</v>
      </c>
      <c r="AJ40" s="98" t="s">
        <v>106</v>
      </c>
      <c r="AK40" s="99" t="s">
        <v>107</v>
      </c>
      <c r="AL40" s="98" t="s">
        <v>108</v>
      </c>
    </row>
    <row r="41" customFormat="false" ht="15" hidden="false" customHeight="false" outlineLevel="0" collapsed="false">
      <c r="A41" s="5"/>
      <c r="B41" s="18"/>
      <c r="C41" s="100" t="s">
        <v>109</v>
      </c>
      <c r="D41" s="101" t="n">
        <f aca="false">D40/0.92</f>
        <v>0</v>
      </c>
      <c r="E41" s="101"/>
      <c r="F41" s="102" t="s">
        <v>110</v>
      </c>
      <c r="G41" s="18"/>
      <c r="H41" s="82" t="s">
        <v>111</v>
      </c>
      <c r="I41" s="82"/>
      <c r="J41" s="82"/>
      <c r="K41" s="92" t="n">
        <f aca="false">K39-K40</f>
        <v>0</v>
      </c>
      <c r="L41" s="93" t="n">
        <f aca="false">L39-L40</f>
        <v>0</v>
      </c>
      <c r="M41" s="93"/>
      <c r="N41" s="79" t="s">
        <v>112</v>
      </c>
      <c r="O41" s="18"/>
      <c r="P41" s="18"/>
      <c r="Q41" s="18"/>
      <c r="R41" s="18"/>
      <c r="S41" s="5"/>
      <c r="T41" s="103" t="s">
        <v>113</v>
      </c>
      <c r="U41" s="104" t="s">
        <v>114</v>
      </c>
      <c r="V41" s="104"/>
      <c r="W41" s="105" t="n">
        <v>62</v>
      </c>
      <c r="X41" s="105"/>
      <c r="Y41" s="105" t="n">
        <v>76</v>
      </c>
      <c r="Z41" s="105"/>
      <c r="AA41" s="105" t="n">
        <v>86</v>
      </c>
      <c r="AB41" s="105"/>
      <c r="AC41" s="85"/>
      <c r="AD41" s="5"/>
      <c r="AE41" s="27"/>
      <c r="AF41" s="74"/>
      <c r="AG41" s="89" t="s">
        <v>115</v>
      </c>
      <c r="AH41" s="89" t="s">
        <v>116</v>
      </c>
      <c r="AI41" s="106" t="n">
        <v>62</v>
      </c>
      <c r="AJ41" s="106" t="n">
        <v>75</v>
      </c>
      <c r="AK41" s="106" t="n">
        <v>83</v>
      </c>
      <c r="AL41" s="106" t="n">
        <v>91</v>
      </c>
    </row>
    <row r="42" customFormat="false" ht="15" hidden="false" customHeight="false" outlineLevel="0" collapsed="false">
      <c r="A42" s="5"/>
      <c r="B42" s="18"/>
      <c r="C42" s="77" t="s">
        <v>117</v>
      </c>
      <c r="D42" s="107" t="n">
        <f aca="false">IF(E6=0,0,D41/E6)</f>
        <v>0</v>
      </c>
      <c r="E42" s="107"/>
      <c r="F42" s="102" t="s">
        <v>110</v>
      </c>
      <c r="G42" s="18"/>
      <c r="H42" s="18"/>
      <c r="I42" s="18"/>
      <c r="J42" s="18"/>
      <c r="K42" s="18"/>
      <c r="L42" s="18"/>
      <c r="M42" s="18"/>
      <c r="N42" s="18"/>
      <c r="O42" s="18"/>
      <c r="P42" s="18"/>
      <c r="Q42" s="18"/>
      <c r="R42" s="18"/>
      <c r="S42" s="5"/>
      <c r="T42" s="108" t="s">
        <v>118</v>
      </c>
      <c r="U42" s="108" t="s">
        <v>119</v>
      </c>
      <c r="V42" s="108"/>
      <c r="W42" s="109" t="n">
        <v>75</v>
      </c>
      <c r="X42" s="109"/>
      <c r="Y42" s="109" t="n">
        <v>92</v>
      </c>
      <c r="Z42" s="109"/>
      <c r="AA42" s="109" t="n">
        <v>104</v>
      </c>
      <c r="AB42" s="109"/>
      <c r="AC42" s="85"/>
      <c r="AD42" s="5"/>
      <c r="AE42" s="27"/>
      <c r="AF42" s="74"/>
      <c r="AG42" s="110" t="s">
        <v>120</v>
      </c>
      <c r="AH42" s="89" t="s">
        <v>121</v>
      </c>
      <c r="AI42" s="106" t="n">
        <v>76</v>
      </c>
      <c r="AJ42" s="106" t="n">
        <v>92</v>
      </c>
      <c r="AK42" s="106" t="n">
        <v>101</v>
      </c>
      <c r="AL42" s="106" t="n">
        <v>111</v>
      </c>
    </row>
    <row r="43" customFormat="false" ht="15" hidden="false" customHeight="false" outlineLevel="0" collapsed="false">
      <c r="A43" s="5"/>
      <c r="B43" s="18"/>
      <c r="C43" s="18"/>
      <c r="D43" s="18"/>
      <c r="E43" s="18"/>
      <c r="F43" s="18"/>
      <c r="G43" s="18"/>
      <c r="H43" s="18"/>
      <c r="I43" s="18"/>
      <c r="J43" s="18" t="s">
        <v>122</v>
      </c>
      <c r="K43" s="111" t="n">
        <f aca="false">IF($D$42&lt;AI38,AI44,IF($D$42&lt;AJ38,AJ44,IF($D$42&lt;AK38,AK44,AL44)))</f>
        <v>0.79</v>
      </c>
      <c r="L43" s="87" t="n">
        <f aca="false">K43*E6</f>
        <v>0</v>
      </c>
      <c r="M43" s="87"/>
      <c r="N43" s="18"/>
      <c r="O43" s="18"/>
      <c r="P43" s="18"/>
      <c r="Q43" s="18"/>
      <c r="R43" s="18"/>
      <c r="S43" s="5"/>
      <c r="T43" s="108" t="s">
        <v>123</v>
      </c>
      <c r="U43" s="108" t="s">
        <v>124</v>
      </c>
      <c r="V43" s="108"/>
      <c r="W43" s="109" t="n">
        <v>83</v>
      </c>
      <c r="X43" s="109"/>
      <c r="Y43" s="109" t="n">
        <v>101</v>
      </c>
      <c r="Z43" s="109"/>
      <c r="AA43" s="109" t="n">
        <v>115</v>
      </c>
      <c r="AB43" s="109"/>
      <c r="AC43" s="85"/>
      <c r="AD43" s="5"/>
      <c r="AE43" s="27"/>
      <c r="AF43" s="74"/>
      <c r="AG43" s="89" t="s">
        <v>125</v>
      </c>
      <c r="AH43" s="89" t="s">
        <v>126</v>
      </c>
      <c r="AI43" s="106" t="n">
        <v>86</v>
      </c>
      <c r="AJ43" s="106" t="n">
        <v>104</v>
      </c>
      <c r="AK43" s="106" t="n">
        <v>115</v>
      </c>
      <c r="AL43" s="106" t="n">
        <v>126</v>
      </c>
    </row>
    <row r="44" customFormat="false" ht="15" hidden="false" customHeight="false" outlineLevel="0" collapsed="false">
      <c r="A44" s="5"/>
      <c r="B44" s="18"/>
      <c r="C44" s="18"/>
      <c r="D44" s="18"/>
      <c r="E44" s="18"/>
      <c r="F44" s="18"/>
      <c r="G44" s="18"/>
      <c r="H44" s="18"/>
      <c r="I44" s="18"/>
      <c r="J44" s="18"/>
      <c r="K44" s="18"/>
      <c r="L44" s="18"/>
      <c r="M44" s="18"/>
      <c r="N44" s="18"/>
      <c r="O44" s="18"/>
      <c r="P44" s="18"/>
      <c r="Q44" s="18"/>
      <c r="R44" s="18"/>
      <c r="S44" s="5"/>
      <c r="T44" s="94" t="s">
        <v>127</v>
      </c>
      <c r="U44" s="94" t="s">
        <v>128</v>
      </c>
      <c r="V44" s="94"/>
      <c r="W44" s="112" t="n">
        <v>91</v>
      </c>
      <c r="X44" s="112"/>
      <c r="Y44" s="112" t="n">
        <v>111</v>
      </c>
      <c r="Z44" s="112"/>
      <c r="AA44" s="112" t="n">
        <v>126</v>
      </c>
      <c r="AB44" s="112"/>
      <c r="AC44" s="22"/>
      <c r="AD44" s="5"/>
      <c r="AF44" s="74"/>
      <c r="AG44" s="74"/>
      <c r="AH44" s="113" t="s">
        <v>122</v>
      </c>
      <c r="AI44" s="113" t="n">
        <v>0.79</v>
      </c>
      <c r="AJ44" s="113" t="n">
        <v>0.95</v>
      </c>
      <c r="AK44" s="113" t="n">
        <v>1.05</v>
      </c>
      <c r="AL44" s="113" t="n">
        <v>1.15</v>
      </c>
    </row>
    <row r="45" customFormat="false" ht="15.75" hidden="false" customHeight="false" outlineLevel="0" collapsed="false">
      <c r="A45" s="5"/>
      <c r="B45" s="17" t="s">
        <v>129</v>
      </c>
      <c r="C45" s="18"/>
      <c r="D45" s="18"/>
      <c r="E45" s="18"/>
      <c r="F45" s="18"/>
      <c r="G45" s="18"/>
      <c r="H45" s="17" t="s">
        <v>130</v>
      </c>
      <c r="I45" s="18"/>
      <c r="J45" s="18"/>
      <c r="K45" s="18"/>
      <c r="L45" s="17" t="s">
        <v>131</v>
      </c>
      <c r="M45" s="18"/>
      <c r="N45" s="18"/>
      <c r="O45" s="18"/>
      <c r="P45" s="18"/>
      <c r="Q45" s="18"/>
      <c r="R45" s="18"/>
      <c r="S45" s="5"/>
      <c r="T45" s="22"/>
      <c r="U45" s="22"/>
      <c r="V45" s="22"/>
      <c r="W45" s="27" t="s">
        <v>132</v>
      </c>
      <c r="X45" s="22"/>
      <c r="Y45" s="22"/>
      <c r="Z45" s="22"/>
      <c r="AA45" s="22"/>
      <c r="AB45" s="22"/>
      <c r="AC45" s="22"/>
      <c r="AD45" s="5"/>
      <c r="AF45" s="74"/>
      <c r="AG45" s="74"/>
      <c r="AH45" s="74"/>
      <c r="AI45" s="74"/>
      <c r="AJ45" s="74"/>
    </row>
    <row r="46" customFormat="false" ht="15" hidden="false" customHeight="true" outlineLevel="0" collapsed="false">
      <c r="A46" s="5"/>
      <c r="B46" s="18"/>
      <c r="C46" s="114" t="s">
        <v>133</v>
      </c>
      <c r="D46" s="115" t="s">
        <v>134</v>
      </c>
      <c r="E46" s="115" t="s">
        <v>135</v>
      </c>
      <c r="F46" s="116" t="s">
        <v>30</v>
      </c>
      <c r="G46" s="23"/>
      <c r="H46" s="117" t="s">
        <v>136</v>
      </c>
      <c r="I46" s="117"/>
      <c r="J46" s="18"/>
      <c r="K46" s="18"/>
      <c r="L46" s="18"/>
      <c r="M46" s="118"/>
      <c r="N46" s="119" t="s">
        <v>137</v>
      </c>
      <c r="O46" s="119"/>
      <c r="P46" s="18"/>
      <c r="Q46" s="18"/>
      <c r="R46" s="18"/>
      <c r="S46" s="5"/>
      <c r="T46" s="44" t="s">
        <v>138</v>
      </c>
      <c r="U46" s="44"/>
      <c r="V46" s="44"/>
      <c r="W46" s="44"/>
      <c r="X46" s="44"/>
      <c r="Y46" s="44"/>
      <c r="Z46" s="44"/>
      <c r="AA46" s="44"/>
      <c r="AB46" s="44"/>
      <c r="AC46" s="44"/>
      <c r="AD46" s="5"/>
      <c r="AF46" s="74"/>
      <c r="AG46" s="74"/>
      <c r="AH46" s="74"/>
      <c r="AI46" s="74"/>
      <c r="AJ46" s="74"/>
    </row>
    <row r="47" customFormat="false" ht="15" hidden="false" customHeight="true" outlineLevel="0" collapsed="false">
      <c r="A47" s="5"/>
      <c r="B47" s="18"/>
      <c r="C47" s="120" t="s">
        <v>139</v>
      </c>
      <c r="D47" s="121"/>
      <c r="E47" s="121"/>
      <c r="F47" s="122" t="n">
        <f aca="false">D47+E47</f>
        <v>0</v>
      </c>
      <c r="G47" s="23"/>
      <c r="H47" s="116" t="s">
        <v>134</v>
      </c>
      <c r="I47" s="116" t="s">
        <v>140</v>
      </c>
      <c r="J47" s="116" t="s">
        <v>30</v>
      </c>
      <c r="K47" s="18"/>
      <c r="L47" s="18"/>
      <c r="M47" s="123" t="s">
        <v>134</v>
      </c>
      <c r="N47" s="124" t="n">
        <f aca="false">D22*AT13*G7*K43</f>
        <v>0</v>
      </c>
      <c r="O47" s="124"/>
      <c r="P47" s="18" t="n">
        <f aca="false">Q21*G7*K43</f>
        <v>0</v>
      </c>
      <c r="Q47" s="18"/>
      <c r="R47" s="18"/>
      <c r="S47" s="5"/>
      <c r="T47" s="44" t="s">
        <v>141</v>
      </c>
      <c r="U47" s="44"/>
      <c r="V47" s="44"/>
      <c r="W47" s="44"/>
      <c r="X47" s="44"/>
      <c r="Y47" s="44"/>
      <c r="Z47" s="44"/>
      <c r="AA47" s="44"/>
      <c r="AB47" s="44"/>
      <c r="AC47" s="44"/>
      <c r="AD47" s="5"/>
      <c r="AF47" s="74"/>
      <c r="AG47" s="74"/>
      <c r="AH47" s="74"/>
      <c r="AI47" s="74"/>
      <c r="AJ47" s="74"/>
    </row>
    <row r="48" customFormat="false" ht="13.8" hidden="false" customHeight="true" outlineLevel="0" collapsed="false">
      <c r="A48" s="5"/>
      <c r="B48" s="18"/>
      <c r="C48" s="125" t="s">
        <v>142</v>
      </c>
      <c r="D48" s="126"/>
      <c r="E48" s="126"/>
      <c r="F48" s="127" t="n">
        <f aca="false">D48+E48</f>
        <v>0</v>
      </c>
      <c r="G48" s="23"/>
      <c r="H48" s="126"/>
      <c r="I48" s="126"/>
      <c r="J48" s="18"/>
      <c r="K48" s="18"/>
      <c r="L48" s="18"/>
      <c r="M48" s="123" t="s">
        <v>34</v>
      </c>
      <c r="N48" s="124" t="n">
        <f aca="false">D34*AT13*J7*K43</f>
        <v>0</v>
      </c>
      <c r="O48" s="124"/>
      <c r="P48" s="18" t="n">
        <f aca="false">Q33*J7*K43</f>
        <v>0</v>
      </c>
      <c r="Q48" s="18"/>
      <c r="R48" s="18"/>
      <c r="S48" s="5"/>
      <c r="T48" s="44" t="s">
        <v>143</v>
      </c>
      <c r="U48" s="44"/>
      <c r="V48" s="44"/>
      <c r="W48" s="44"/>
      <c r="X48" s="44"/>
      <c r="Y48" s="44"/>
      <c r="Z48" s="44"/>
      <c r="AA48" s="44"/>
      <c r="AB48" s="44"/>
      <c r="AC48" s="44"/>
      <c r="AD48" s="5"/>
      <c r="AF48" s="74"/>
      <c r="AG48" s="74"/>
      <c r="AH48" s="74"/>
      <c r="AI48" s="74"/>
      <c r="AJ48" s="74"/>
    </row>
    <row r="49" customFormat="false" ht="15" hidden="false" customHeight="false" outlineLevel="0" collapsed="false">
      <c r="A49" s="5"/>
      <c r="B49" s="18"/>
      <c r="C49" s="125" t="s">
        <v>144</v>
      </c>
      <c r="D49" s="126"/>
      <c r="E49" s="126"/>
      <c r="F49" s="127" t="n">
        <f aca="false">D49+E49</f>
        <v>0</v>
      </c>
      <c r="G49" s="23"/>
      <c r="H49" s="126"/>
      <c r="I49" s="126"/>
      <c r="J49" s="18"/>
      <c r="K49" s="18"/>
      <c r="L49" s="18"/>
      <c r="M49" s="123" t="s">
        <v>35</v>
      </c>
      <c r="N49" s="124" t="n">
        <v>0</v>
      </c>
      <c r="O49" s="124"/>
      <c r="P49" s="18"/>
      <c r="Q49" s="18"/>
      <c r="R49" s="18"/>
      <c r="S49" s="5"/>
      <c r="T49" s="27" t="s">
        <v>145</v>
      </c>
      <c r="V49" s="128" t="n">
        <v>0.5</v>
      </c>
      <c r="W49" s="22" t="s">
        <v>146</v>
      </c>
      <c r="X49" s="129"/>
      <c r="Y49" s="129"/>
      <c r="Z49" s="129"/>
      <c r="AA49" s="129"/>
      <c r="AB49" s="129"/>
      <c r="AC49" s="129"/>
      <c r="AD49" s="5"/>
      <c r="AF49" s="74" t="n">
        <f aca="false">D48*H48+E48*I48</f>
        <v>0</v>
      </c>
      <c r="AG49" s="74"/>
      <c r="AH49" s="74"/>
      <c r="AI49" s="74"/>
      <c r="AJ49" s="74"/>
    </row>
    <row r="50" customFormat="false" ht="15" hidden="false" customHeight="false" outlineLevel="0" collapsed="false">
      <c r="A50" s="5"/>
      <c r="B50" s="18"/>
      <c r="C50" s="125" t="s">
        <v>147</v>
      </c>
      <c r="D50" s="126"/>
      <c r="E50" s="126"/>
      <c r="F50" s="127" t="n">
        <f aca="false">D50+E50</f>
        <v>0</v>
      </c>
      <c r="G50" s="23"/>
      <c r="H50" s="126"/>
      <c r="I50" s="126"/>
      <c r="J50" s="18"/>
      <c r="K50" s="18"/>
      <c r="L50" s="18"/>
      <c r="M50" s="123" t="s">
        <v>30</v>
      </c>
      <c r="N50" s="86" t="n">
        <f aca="false">N47+N48</f>
        <v>0</v>
      </c>
      <c r="O50" s="86"/>
      <c r="P50" s="18"/>
      <c r="Q50" s="18"/>
      <c r="R50" s="18"/>
      <c r="S50" s="5"/>
      <c r="T50" s="27" t="s">
        <v>148</v>
      </c>
      <c r="U50" s="22"/>
      <c r="V50" s="22"/>
      <c r="W50" s="22"/>
      <c r="X50" s="130"/>
      <c r="Y50" s="22"/>
      <c r="Z50" s="22"/>
      <c r="AA50" s="22"/>
      <c r="AB50" s="22"/>
      <c r="AC50" s="22"/>
      <c r="AD50" s="5"/>
      <c r="AF50" s="74" t="n">
        <f aca="false">D49*H49+E49*I49</f>
        <v>0</v>
      </c>
      <c r="AG50" s="74"/>
      <c r="AH50" s="74"/>
      <c r="AI50" s="74"/>
      <c r="AJ50" s="74"/>
    </row>
    <row r="51" customFormat="false" ht="15" hidden="false" customHeight="false" outlineLevel="0" collapsed="false">
      <c r="A51" s="5"/>
      <c r="B51" s="18"/>
      <c r="C51" s="125" t="s">
        <v>149</v>
      </c>
      <c r="D51" s="126"/>
      <c r="E51" s="126"/>
      <c r="F51" s="127" t="n">
        <f aca="false">D51+E51</f>
        <v>0</v>
      </c>
      <c r="G51" s="23"/>
      <c r="H51" s="126"/>
      <c r="I51" s="126"/>
      <c r="J51" s="18"/>
      <c r="K51" s="18"/>
      <c r="L51" s="18"/>
      <c r="M51" s="18"/>
      <c r="N51" s="18"/>
      <c r="O51" s="18"/>
      <c r="P51" s="18"/>
      <c r="Q51" s="18"/>
      <c r="R51" s="18"/>
      <c r="S51" s="5"/>
      <c r="T51" s="22"/>
      <c r="U51" s="22"/>
      <c r="V51" s="22"/>
      <c r="W51" s="22"/>
      <c r="X51" s="22"/>
      <c r="Y51" s="22"/>
      <c r="Z51" s="22"/>
      <c r="AA51" s="22"/>
      <c r="AB51" s="22"/>
      <c r="AC51" s="22"/>
      <c r="AD51" s="5"/>
      <c r="AF51" s="74" t="n">
        <f aca="false">D50*H50+E50*I50</f>
        <v>0</v>
      </c>
      <c r="AG51" s="74"/>
      <c r="AH51" s="74"/>
      <c r="AI51" s="74"/>
      <c r="AJ51" s="74"/>
    </row>
    <row r="52" customFormat="false" ht="15" hidden="false" customHeight="false" outlineLevel="0" collapsed="false">
      <c r="A52" s="5"/>
      <c r="B52" s="18"/>
      <c r="C52" s="125" t="s">
        <v>150</v>
      </c>
      <c r="D52" s="127" t="n">
        <f aca="false">D48+D49+(D50+D51)*$V$49</f>
        <v>0</v>
      </c>
      <c r="E52" s="127" t="n">
        <f aca="false">E48+E49+(E50+E51)*$V$49</f>
        <v>0</v>
      </c>
      <c r="F52" s="127" t="n">
        <f aca="false">D52+E52</f>
        <v>0</v>
      </c>
      <c r="G52" s="23"/>
      <c r="H52" s="131" t="n">
        <f aca="false">D48*H48+D49*H49+D50*H50+D51*H51</f>
        <v>0</v>
      </c>
      <c r="I52" s="131" t="n">
        <f aca="false">E48*I48+E49*I49+E50*I50+E51*I51</f>
        <v>0</v>
      </c>
      <c r="J52" s="131" t="n">
        <f aca="false">H52+I52</f>
        <v>0</v>
      </c>
      <c r="K52" s="18" t="s">
        <v>151</v>
      </c>
      <c r="L52" s="18"/>
      <c r="M52" s="132" t="s">
        <v>152</v>
      </c>
      <c r="N52" s="133"/>
      <c r="O52" s="133"/>
      <c r="P52" s="133"/>
      <c r="Q52" s="134"/>
      <c r="R52" s="18"/>
      <c r="S52" s="5"/>
      <c r="T52" s="22"/>
      <c r="U52" s="22"/>
      <c r="V52" s="22"/>
      <c r="W52" s="22"/>
      <c r="X52" s="22"/>
      <c r="Y52" s="22"/>
      <c r="Z52" s="22"/>
      <c r="AA52" s="22"/>
      <c r="AB52" s="22"/>
      <c r="AC52" s="22"/>
      <c r="AD52" s="5"/>
      <c r="AF52" s="74" t="n">
        <f aca="false">D51*H51+E51*I51</f>
        <v>0</v>
      </c>
    </row>
    <row r="53" customFormat="false" ht="15" hidden="false" customHeight="true" outlineLevel="0" collapsed="false">
      <c r="A53" s="5"/>
      <c r="B53" s="18"/>
      <c r="C53" s="18"/>
      <c r="D53" s="18"/>
      <c r="E53" s="18"/>
      <c r="F53" s="18"/>
      <c r="G53" s="18"/>
      <c r="H53" s="18"/>
      <c r="I53" s="18"/>
      <c r="J53" s="18"/>
      <c r="K53" s="18"/>
      <c r="L53" s="18"/>
      <c r="M53" s="135" t="s">
        <v>153</v>
      </c>
      <c r="N53" s="136"/>
      <c r="O53" s="136"/>
      <c r="P53" s="136"/>
      <c r="Q53" s="137"/>
      <c r="R53" s="18"/>
      <c r="S53" s="5"/>
      <c r="T53" s="44" t="s">
        <v>154</v>
      </c>
      <c r="U53" s="44"/>
      <c r="V53" s="44"/>
      <c r="W53" s="44"/>
      <c r="X53" s="44"/>
      <c r="Y53" s="44"/>
      <c r="Z53" s="44"/>
      <c r="AA53" s="44"/>
      <c r="AB53" s="44"/>
      <c r="AC53" s="44"/>
      <c r="AD53" s="5"/>
    </row>
    <row r="54" customFormat="false" ht="9.75" hidden="false" customHeight="true" outlineLevel="0" collapsed="false">
      <c r="A54" s="5"/>
      <c r="B54" s="18"/>
      <c r="C54" s="18"/>
      <c r="D54" s="18"/>
      <c r="E54" s="18"/>
      <c r="F54" s="18"/>
      <c r="G54" s="18"/>
      <c r="H54" s="138"/>
      <c r="I54" s="138"/>
      <c r="J54" s="138"/>
      <c r="K54" s="18"/>
      <c r="L54" s="18"/>
      <c r="M54" s="18"/>
      <c r="N54" s="18"/>
      <c r="O54" s="18"/>
      <c r="P54" s="18"/>
      <c r="Q54" s="18"/>
      <c r="R54" s="18"/>
      <c r="S54" s="5"/>
      <c r="T54" s="22"/>
      <c r="U54" s="22"/>
      <c r="V54" s="22"/>
      <c r="W54" s="22"/>
      <c r="X54" s="22"/>
      <c r="Y54" s="22"/>
      <c r="Z54" s="22"/>
      <c r="AA54" s="22"/>
      <c r="AB54" s="22"/>
      <c r="AC54" s="22"/>
      <c r="AD54" s="5"/>
    </row>
    <row r="55" customFormat="false" ht="15.75" hidden="false" customHeight="false" outlineLevel="0" collapsed="false">
      <c r="A55" s="5"/>
      <c r="B55" s="17" t="s">
        <v>155</v>
      </c>
      <c r="C55" s="18"/>
      <c r="D55" s="139" t="s">
        <v>156</v>
      </c>
      <c r="E55" s="18"/>
      <c r="F55" s="18"/>
      <c r="G55" s="18"/>
      <c r="H55" s="17" t="s">
        <v>157</v>
      </c>
      <c r="I55" s="18"/>
      <c r="J55" s="18"/>
      <c r="K55" s="140" t="s">
        <v>158</v>
      </c>
      <c r="L55" s="140"/>
      <c r="M55" s="140"/>
      <c r="N55" s="140"/>
      <c r="O55" s="140"/>
      <c r="P55" s="18"/>
      <c r="Q55" s="18"/>
      <c r="R55" s="18"/>
      <c r="S55" s="5"/>
      <c r="T55" s="84"/>
      <c r="U55" s="130"/>
      <c r="V55" s="130"/>
      <c r="W55" s="130"/>
      <c r="X55" s="130"/>
      <c r="Y55" s="130"/>
      <c r="Z55" s="130"/>
      <c r="AA55" s="130"/>
      <c r="AB55" s="130"/>
      <c r="AC55" s="130"/>
      <c r="AD55" s="5"/>
    </row>
    <row r="56" customFormat="false" ht="15" hidden="false" customHeight="false" outlineLevel="0" collapsed="false">
      <c r="A56" s="5"/>
      <c r="B56" s="18"/>
      <c r="C56" s="117" t="s">
        <v>159</v>
      </c>
      <c r="D56" s="141" t="s">
        <v>160</v>
      </c>
      <c r="E56" s="18"/>
      <c r="F56" s="18"/>
      <c r="G56" s="18"/>
      <c r="H56" s="142" t="s">
        <v>161</v>
      </c>
      <c r="I56" s="18"/>
      <c r="J56" s="18"/>
      <c r="K56" s="18"/>
      <c r="L56" s="18"/>
      <c r="M56" s="18"/>
      <c r="O56" s="33" t="s">
        <v>162</v>
      </c>
      <c r="P56" s="18"/>
      <c r="Q56" s="18"/>
      <c r="R56" s="18"/>
      <c r="S56" s="5"/>
      <c r="T56" s="84" t="s">
        <v>163</v>
      </c>
      <c r="U56" s="84"/>
      <c r="V56" s="130"/>
      <c r="W56" s="130"/>
      <c r="X56" s="130"/>
      <c r="Y56" s="130"/>
      <c r="Z56" s="130"/>
      <c r="AA56" s="130"/>
      <c r="AB56" s="130"/>
      <c r="AC56" s="130"/>
      <c r="AD56" s="5"/>
    </row>
    <row r="57" customFormat="false" ht="15" hidden="false" customHeight="false" outlineLevel="0" collapsed="false">
      <c r="A57" s="5"/>
      <c r="B57" s="18"/>
      <c r="C57" s="123" t="s">
        <v>164</v>
      </c>
      <c r="D57" s="143" t="n">
        <f aca="false">IF(D52=0,0,N47/D52)</f>
        <v>0</v>
      </c>
      <c r="E57" s="144"/>
      <c r="F57" s="18"/>
      <c r="G57" s="145" t="str">
        <f aca="false">IF(D52=0,"",IF(AG57=1,"Dépassement","Ok"))</f>
        <v/>
      </c>
      <c r="H57" s="145"/>
      <c r="I57" s="146" t="str">
        <f aca="false">IF(D52=0,"",H52/D52*1000/12)</f>
        <v/>
      </c>
      <c r="J57" s="18"/>
      <c r="K57" s="18"/>
      <c r="L57" s="116" t="s">
        <v>134</v>
      </c>
      <c r="M57" s="116"/>
      <c r="N57" s="147" t="n">
        <f aca="false">IF(N47=0,0,H52*1000/N47)</f>
        <v>0</v>
      </c>
      <c r="O57" s="148" t="str">
        <f aca="false">IF(N57=0,"",IF(AG57=1,"Insuffisant","Ok"))</f>
        <v/>
      </c>
      <c r="P57" s="148"/>
      <c r="Q57" s="18"/>
      <c r="R57" s="18"/>
      <c r="S57" s="5"/>
      <c r="T57" s="27" t="s">
        <v>165</v>
      </c>
      <c r="U57" s="27"/>
      <c r="V57" s="22"/>
      <c r="W57" s="22"/>
      <c r="X57" s="22"/>
      <c r="Y57" s="22"/>
      <c r="Z57" s="22"/>
      <c r="AA57" s="22"/>
      <c r="AB57" s="22"/>
      <c r="AC57" s="22"/>
      <c r="AD57" s="5"/>
      <c r="AF57" s="0" t="n">
        <f aca="false">IF(D57&gt;D$60,1,0)</f>
        <v>0</v>
      </c>
      <c r="AG57" s="0" t="n">
        <f aca="false">IF(N57&lt;N$60,1,0)</f>
        <v>1</v>
      </c>
    </row>
    <row r="58" customFormat="false" ht="15" hidden="false" customHeight="false" outlineLevel="0" collapsed="false">
      <c r="A58" s="5"/>
      <c r="B58" s="18"/>
      <c r="C58" s="149" t="s">
        <v>166</v>
      </c>
      <c r="D58" s="143" t="n">
        <f aca="false">IF(E52=0,0,N48/E52)</f>
        <v>0</v>
      </c>
      <c r="E58" s="150"/>
      <c r="F58" s="18"/>
      <c r="G58" s="145" t="str">
        <f aca="false">IF(E52=0,"",IF(AG59=1,"Dépassement","Ok"))</f>
        <v/>
      </c>
      <c r="H58" s="145"/>
      <c r="I58" s="146" t="str">
        <f aca="false">IF(E52=0,"",I52/E52*1000/12)</f>
        <v/>
      </c>
      <c r="J58" s="18"/>
      <c r="K58" s="18"/>
      <c r="L58" s="151" t="s">
        <v>34</v>
      </c>
      <c r="M58" s="151"/>
      <c r="N58" s="147" t="n">
        <f aca="false">IF(N48=0,0,I52*1000/N48)</f>
        <v>0</v>
      </c>
      <c r="O58" s="148" t="str">
        <f aca="false">IF(N58=0,"",IF(AG58=1,"Insuffisant","Ok"))</f>
        <v/>
      </c>
      <c r="P58" s="148"/>
      <c r="Q58" s="18"/>
      <c r="R58" s="18"/>
      <c r="S58" s="5"/>
      <c r="T58" s="0" t="s">
        <v>167</v>
      </c>
      <c r="U58" s="27"/>
      <c r="V58" s="22"/>
      <c r="W58" s="22"/>
      <c r="X58" s="22"/>
      <c r="Y58" s="22"/>
      <c r="Z58" s="22"/>
      <c r="AA58" s="22"/>
      <c r="AB58" s="22"/>
      <c r="AC58" s="22"/>
      <c r="AD58" s="5"/>
      <c r="AF58" s="0" t="n">
        <f aca="false">IF(D58&gt;D$60,1,0)</f>
        <v>0</v>
      </c>
      <c r="AG58" s="0" t="n">
        <f aca="false">IF(N58&lt;N$60,1,0)</f>
        <v>1</v>
      </c>
    </row>
    <row r="59" customFormat="false" ht="15" hidden="false" customHeight="true" outlineLevel="0" collapsed="false">
      <c r="A59" s="5"/>
      <c r="B59" s="18"/>
      <c r="C59" s="123" t="s">
        <v>168</v>
      </c>
      <c r="D59" s="143" t="n">
        <f aca="false">IF(F52=0,0,N50/F52)</f>
        <v>0</v>
      </c>
      <c r="E59" s="144"/>
      <c r="F59" s="18"/>
      <c r="G59" s="145" t="str">
        <f aca="false">IF(F52=0,"",IF(AG59=1,"Dépassement","Ok"))</f>
        <v/>
      </c>
      <c r="H59" s="145"/>
      <c r="I59" s="146" t="str">
        <f aca="false">IF(J52=0,"",J52/F52*1000/12)</f>
        <v/>
      </c>
      <c r="J59" s="18"/>
      <c r="K59" s="29"/>
      <c r="L59" s="116" t="s">
        <v>169</v>
      </c>
      <c r="M59" s="116"/>
      <c r="N59" s="147" t="n">
        <f aca="false">IF(N50=0,0,J52*1000/N50)</f>
        <v>0</v>
      </c>
      <c r="O59" s="148" t="str">
        <f aca="false">IF(N59=0,"",IF(AG59=1,"Insuffisant","Ok"))</f>
        <v/>
      </c>
      <c r="P59" s="148"/>
      <c r="Q59" s="18"/>
      <c r="R59" s="18"/>
      <c r="S59" s="5"/>
      <c r="T59" s="27"/>
      <c r="U59" s="27"/>
      <c r="V59" s="22"/>
      <c r="W59" s="22"/>
      <c r="X59" s="22"/>
      <c r="Y59" s="22"/>
      <c r="Z59" s="22"/>
      <c r="AA59" s="22"/>
      <c r="AB59" s="22"/>
      <c r="AC59" s="22"/>
      <c r="AD59" s="5"/>
      <c r="AF59" s="0" t="n">
        <f aca="false">IF(D59&gt;D$60,1,0)</f>
        <v>0</v>
      </c>
      <c r="AG59" s="0" t="n">
        <f aca="false">IF(N59&lt;N$60,1,0)</f>
        <v>1</v>
      </c>
    </row>
    <row r="60" customFormat="false" ht="15" hidden="false" customHeight="false" outlineLevel="0" collapsed="false">
      <c r="A60" s="5"/>
      <c r="B60" s="18"/>
      <c r="C60" s="150"/>
      <c r="D60" s="152"/>
      <c r="F60" s="150"/>
      <c r="G60" s="18"/>
      <c r="H60" s="18"/>
      <c r="I60" s="18"/>
      <c r="J60" s="18"/>
      <c r="K60" s="153"/>
      <c r="L60" s="153"/>
      <c r="M60" s="154" t="s">
        <v>170</v>
      </c>
      <c r="N60" s="155" t="n">
        <v>11.99</v>
      </c>
      <c r="O60" s="153" t="s">
        <v>171</v>
      </c>
      <c r="P60" s="153"/>
      <c r="Q60" s="153"/>
      <c r="R60" s="18"/>
      <c r="S60" s="5"/>
      <c r="U60" s="27" t="s">
        <v>172</v>
      </c>
      <c r="V60" s="141"/>
      <c r="W60" s="141"/>
      <c r="X60" s="141"/>
      <c r="Y60" s="141"/>
      <c r="Z60" s="141"/>
      <c r="AA60" s="141"/>
      <c r="AB60" s="141"/>
      <c r="AC60" s="22"/>
      <c r="AD60" s="5"/>
    </row>
    <row r="61" customFormat="false" ht="15" hidden="false" customHeight="false" outlineLevel="0" collapsed="false">
      <c r="A61" s="5"/>
      <c r="B61" s="18"/>
      <c r="C61" s="18"/>
      <c r="D61" s="18"/>
      <c r="E61" s="18"/>
      <c r="F61" s="18"/>
      <c r="G61" s="18"/>
      <c r="H61" s="18"/>
      <c r="I61" s="18"/>
      <c r="J61" s="18"/>
      <c r="K61" s="18"/>
      <c r="L61" s="18"/>
      <c r="M61" s="18"/>
      <c r="N61" s="18"/>
      <c r="O61" s="18"/>
      <c r="P61" s="18"/>
      <c r="Q61" s="18"/>
      <c r="R61" s="18"/>
      <c r="S61" s="5"/>
      <c r="T61" s="27"/>
      <c r="U61" s="27" t="s">
        <v>173</v>
      </c>
      <c r="V61" s="22"/>
      <c r="W61" s="22"/>
      <c r="X61" s="22"/>
      <c r="Y61" s="22"/>
      <c r="Z61" s="22"/>
      <c r="AA61" s="22"/>
      <c r="AB61" s="22"/>
      <c r="AC61" s="22"/>
      <c r="AD61" s="5"/>
    </row>
    <row r="62" customFormat="false" ht="13.5" hidden="false" customHeight="true" outlineLevel="0" collapsed="false">
      <c r="A62" s="5"/>
      <c r="B62" s="18"/>
      <c r="C62" s="18"/>
      <c r="D62" s="18"/>
      <c r="E62" s="18"/>
      <c r="F62" s="18"/>
      <c r="G62" s="18"/>
      <c r="H62" s="18"/>
      <c r="I62" s="18"/>
      <c r="J62" s="18"/>
      <c r="K62" s="18"/>
      <c r="L62" s="18"/>
      <c r="M62" s="18"/>
      <c r="N62" s="18"/>
      <c r="O62" s="18"/>
      <c r="P62" s="18"/>
      <c r="Q62" s="18"/>
      <c r="R62" s="18"/>
      <c r="S62" s="5"/>
      <c r="T62" s="27"/>
      <c r="U62" s="27" t="s">
        <v>174</v>
      </c>
      <c r="V62" s="22"/>
      <c r="W62" s="22"/>
      <c r="X62" s="22"/>
      <c r="Y62" s="22"/>
      <c r="Z62" s="22"/>
      <c r="AA62" s="22"/>
      <c r="AB62" s="22"/>
      <c r="AC62" s="22"/>
      <c r="AD62" s="5"/>
    </row>
    <row r="63" customFormat="false" ht="18" hidden="false" customHeight="false" outlineLevel="0" collapsed="false">
      <c r="A63" s="5"/>
      <c r="B63" s="156" t="s">
        <v>175</v>
      </c>
      <c r="C63" s="5"/>
      <c r="D63" s="5"/>
      <c r="E63" s="5"/>
      <c r="F63" s="5"/>
      <c r="G63" s="5"/>
      <c r="H63" s="5"/>
      <c r="I63" s="5"/>
      <c r="J63" s="5"/>
      <c r="K63" s="5"/>
      <c r="L63" s="5"/>
      <c r="M63" s="5"/>
      <c r="N63" s="5"/>
      <c r="O63" s="157" t="n">
        <v>43739</v>
      </c>
      <c r="P63" s="157"/>
      <c r="Q63" s="5"/>
      <c r="R63" s="5"/>
      <c r="S63" s="5"/>
      <c r="T63" s="22"/>
      <c r="V63" s="22"/>
      <c r="W63" s="22"/>
      <c r="X63" s="22"/>
      <c r="Y63" s="22"/>
      <c r="Z63" s="22"/>
      <c r="AA63" s="22"/>
      <c r="AB63" s="22"/>
      <c r="AC63" s="22"/>
      <c r="AD63" s="5"/>
    </row>
    <row r="64" customFormat="false" ht="15.75" hidden="false" customHeight="false" outlineLevel="0" collapsed="false">
      <c r="A64" s="5"/>
      <c r="B64" s="22"/>
      <c r="C64" s="22"/>
      <c r="D64" s="22"/>
      <c r="E64" s="22"/>
      <c r="F64" s="22"/>
      <c r="G64" s="22"/>
      <c r="H64" s="22"/>
      <c r="I64" s="22"/>
      <c r="J64" s="22"/>
      <c r="K64" s="140" t="s">
        <v>158</v>
      </c>
      <c r="L64" s="140"/>
      <c r="M64" s="140"/>
      <c r="N64" s="140"/>
      <c r="O64" s="140"/>
      <c r="P64" s="22"/>
      <c r="Q64" s="22"/>
      <c r="R64" s="22"/>
      <c r="S64" s="5"/>
      <c r="T64" s="5"/>
      <c r="U64" s="5"/>
      <c r="V64" s="5"/>
      <c r="W64" s="5"/>
      <c r="X64" s="5"/>
      <c r="Y64" s="5"/>
      <c r="Z64" s="5"/>
      <c r="AA64" s="5"/>
      <c r="AB64" s="5"/>
      <c r="AC64" s="5"/>
      <c r="AD64" s="5"/>
    </row>
    <row r="65" customFormat="false" ht="15" hidden="false" customHeight="false" outlineLevel="0" collapsed="false">
      <c r="A65" s="5"/>
      <c r="B65" s="141" t="s">
        <v>176</v>
      </c>
      <c r="D65" s="22"/>
      <c r="E65" s="22"/>
      <c r="F65" s="22"/>
      <c r="G65" s="22"/>
      <c r="H65" s="22"/>
      <c r="I65" s="158" t="s">
        <v>177</v>
      </c>
      <c r="J65" s="158"/>
      <c r="K65" s="158"/>
      <c r="L65" s="158"/>
      <c r="M65" s="158"/>
      <c r="N65" s="159" t="n">
        <f aca="false">U65</f>
        <v>18</v>
      </c>
      <c r="O65" s="160" t="s">
        <v>171</v>
      </c>
      <c r="P65" s="158"/>
      <c r="Q65" s="22"/>
      <c r="R65" s="22"/>
      <c r="S65" s="5"/>
      <c r="T65" s="139" t="s">
        <v>178</v>
      </c>
      <c r="U65" s="130" t="n">
        <v>18</v>
      </c>
      <c r="V65" s="22" t="s">
        <v>171</v>
      </c>
      <c r="W65" s="22"/>
      <c r="X65" s="22"/>
      <c r="Y65" s="22"/>
      <c r="Z65" s="22"/>
      <c r="AA65" s="22"/>
      <c r="AB65" s="22"/>
      <c r="AC65" s="22"/>
      <c r="AD65" s="5"/>
    </row>
    <row r="66" customFormat="false" ht="15.75" hidden="false" customHeight="true" outlineLevel="0" collapsed="false">
      <c r="A66" s="5"/>
      <c r="B66" s="22"/>
      <c r="C66" s="22"/>
      <c r="D66" s="22"/>
      <c r="E66" s="22"/>
      <c r="F66" s="22"/>
      <c r="G66" s="22"/>
      <c r="H66" s="22"/>
      <c r="I66" s="158"/>
      <c r="J66" s="161"/>
      <c r="K66" s="161" t="s">
        <v>134</v>
      </c>
      <c r="L66" s="162" t="n">
        <f aca="false">N57</f>
        <v>0</v>
      </c>
      <c r="M66" s="163" t="str">
        <f aca="false">IF(L66&gt;$U$65,"","Ok")</f>
        <v>Ok</v>
      </c>
      <c r="N66" s="164" t="str">
        <f aca="false">IF(L66&gt;$U$65,"! Anormal","")</f>
        <v/>
      </c>
      <c r="O66" s="165"/>
      <c r="P66" s="158"/>
      <c r="Q66" s="22"/>
      <c r="R66" s="22"/>
      <c r="S66" s="5"/>
      <c r="T66" s="166" t="s">
        <v>179</v>
      </c>
      <c r="U66" s="22"/>
      <c r="V66" s="22"/>
      <c r="W66" s="22"/>
      <c r="X66" s="22"/>
      <c r="Y66" s="22"/>
      <c r="Z66" s="22"/>
      <c r="AA66" s="22"/>
      <c r="AB66" s="22"/>
      <c r="AC66" s="22"/>
      <c r="AD66" s="5"/>
    </row>
    <row r="67" customFormat="false" ht="15" hidden="false" customHeight="false" outlineLevel="0" collapsed="false">
      <c r="A67" s="5"/>
      <c r="B67" s="22"/>
      <c r="C67" s="22" t="s">
        <v>180</v>
      </c>
      <c r="D67" s="115" t="s">
        <v>134</v>
      </c>
      <c r="E67" s="115" t="s">
        <v>34</v>
      </c>
      <c r="F67" s="116" t="s">
        <v>30</v>
      </c>
      <c r="G67" s="22"/>
      <c r="H67" s="22"/>
      <c r="I67" s="167"/>
      <c r="J67" s="161"/>
      <c r="K67" s="161" t="s">
        <v>34</v>
      </c>
      <c r="L67" s="168" t="n">
        <f aca="false">IF(N48=0,0,I52*1000/N48)</f>
        <v>0</v>
      </c>
      <c r="M67" s="163" t="str">
        <f aca="false">IF(L67&gt;$U$65,"","Ok")</f>
        <v>Ok</v>
      </c>
      <c r="N67" s="164" t="str">
        <f aca="false">IF(L67&gt;$U$65,"! Anormal","")</f>
        <v/>
      </c>
      <c r="O67" s="165"/>
      <c r="P67" s="167"/>
      <c r="Q67" s="22"/>
      <c r="R67" s="22"/>
      <c r="S67" s="5"/>
      <c r="T67" s="22"/>
      <c r="U67" s="22"/>
      <c r="V67" s="22"/>
      <c r="W67" s="22"/>
      <c r="X67" s="22"/>
      <c r="Y67" s="22"/>
      <c r="Z67" s="22"/>
      <c r="AA67" s="22"/>
      <c r="AB67" s="22"/>
      <c r="AC67" s="22"/>
      <c r="AD67" s="5"/>
    </row>
    <row r="68" customFormat="false" ht="15" hidden="false" customHeight="false" outlineLevel="0" collapsed="false">
      <c r="A68" s="5"/>
      <c r="B68" s="22"/>
      <c r="C68" s="169" t="s">
        <v>181</v>
      </c>
      <c r="D68" s="170" t="n">
        <f aca="false">IF(G7=0,0,D52*100/G7)</f>
        <v>0</v>
      </c>
      <c r="E68" s="170" t="n">
        <f aca="false">IF(J7=0,0,E52*100/J7)</f>
        <v>0</v>
      </c>
      <c r="F68" s="170" t="n">
        <f aca="false">IF(E6=0,0,F52*100/E6)</f>
        <v>0</v>
      </c>
      <c r="G68" s="22"/>
      <c r="H68" s="22"/>
      <c r="I68" s="167"/>
      <c r="J68" s="171" t="s">
        <v>169</v>
      </c>
      <c r="K68" s="161"/>
      <c r="L68" s="162" t="n">
        <f aca="false">N59</f>
        <v>0</v>
      </c>
      <c r="M68" s="163" t="str">
        <f aca="false">IF(L68&gt;$U$65,"","Ok")</f>
        <v>Ok</v>
      </c>
      <c r="N68" s="164" t="str">
        <f aca="false">IF(L68&gt;$U$65,"! Anormal","")</f>
        <v/>
      </c>
      <c r="O68" s="165"/>
      <c r="P68" s="167"/>
      <c r="Q68" s="22"/>
      <c r="R68" s="22"/>
      <c r="S68" s="5"/>
      <c r="T68" s="22" t="s">
        <v>182</v>
      </c>
      <c r="U68" s="22"/>
      <c r="V68" s="22"/>
      <c r="W68" s="22"/>
      <c r="X68" s="22" t="n">
        <f aca="false">IF(F52=0,0,J52/F52)</f>
        <v>0</v>
      </c>
      <c r="Y68" s="22" t="s">
        <v>183</v>
      </c>
      <c r="Z68" s="22"/>
      <c r="AA68" s="22"/>
      <c r="AB68" s="22"/>
      <c r="AC68" s="22"/>
      <c r="AD68" s="5"/>
    </row>
    <row r="69" customFormat="false" ht="15" hidden="false" customHeight="false" outlineLevel="0" collapsed="false">
      <c r="A69" s="5"/>
      <c r="B69" s="22"/>
      <c r="C69" s="22"/>
      <c r="D69" s="22"/>
      <c r="E69" s="22"/>
      <c r="F69" s="22"/>
      <c r="G69" s="22"/>
      <c r="H69" s="22"/>
      <c r="I69" s="167"/>
      <c r="J69" s="167"/>
      <c r="K69" s="167"/>
      <c r="L69" s="167"/>
      <c r="M69" s="167"/>
      <c r="N69" s="167"/>
      <c r="O69" s="167"/>
      <c r="P69" s="167"/>
      <c r="Q69" s="22"/>
      <c r="R69" s="22"/>
      <c r="S69" s="5"/>
      <c r="T69" s="22"/>
      <c r="U69" s="22"/>
      <c r="V69" s="22"/>
      <c r="W69" s="22"/>
      <c r="X69" s="22"/>
      <c r="Y69" s="22"/>
      <c r="Z69" s="22"/>
      <c r="AA69" s="22"/>
      <c r="AB69" s="22"/>
      <c r="AC69" s="22"/>
      <c r="AD69" s="5"/>
    </row>
    <row r="70" customFormat="false" ht="15" hidden="false" customHeight="false" outlineLevel="0" collapsed="false">
      <c r="A70" s="5"/>
      <c r="B70" s="22"/>
      <c r="C70" s="22"/>
      <c r="D70" s="22"/>
      <c r="E70" s="22"/>
      <c r="F70" s="22"/>
      <c r="G70" s="22"/>
      <c r="H70" s="22"/>
      <c r="I70" s="22"/>
      <c r="J70" s="22"/>
      <c r="K70" s="22"/>
      <c r="L70" s="22"/>
      <c r="M70" s="22"/>
      <c r="N70" s="22"/>
      <c r="O70" s="22"/>
      <c r="P70" s="22"/>
      <c r="Q70" s="22"/>
      <c r="R70" s="22"/>
      <c r="S70" s="5"/>
      <c r="T70" s="5"/>
      <c r="U70" s="5"/>
      <c r="V70" s="5"/>
      <c r="W70" s="5"/>
      <c r="X70" s="5"/>
      <c r="Y70" s="5"/>
      <c r="Z70" s="5"/>
      <c r="AA70" s="5"/>
      <c r="AB70" s="5"/>
      <c r="AC70" s="5"/>
      <c r="AD70" s="5"/>
    </row>
    <row r="71" customFormat="false" ht="15.75" hidden="false" customHeight="false" outlineLevel="0" collapsed="false">
      <c r="A71" s="5"/>
      <c r="B71" s="22"/>
      <c r="C71" s="17" t="s">
        <v>184</v>
      </c>
      <c r="D71" s="18"/>
      <c r="E71" s="18"/>
      <c r="F71" s="22"/>
      <c r="G71" s="22"/>
      <c r="H71" s="22"/>
      <c r="I71" s="22"/>
      <c r="J71" s="141" t="s">
        <v>185</v>
      </c>
      <c r="K71" s="22"/>
      <c r="L71" s="22"/>
      <c r="M71" s="22"/>
      <c r="N71" s="22"/>
      <c r="O71" s="22"/>
      <c r="P71" s="22"/>
      <c r="Q71" s="22"/>
      <c r="R71" s="22"/>
      <c r="S71" s="5"/>
      <c r="T71" s="172" t="s">
        <v>186</v>
      </c>
      <c r="U71" s="173"/>
      <c r="V71" s="173"/>
      <c r="W71" s="173"/>
      <c r="X71" s="173"/>
      <c r="Y71" s="173"/>
      <c r="Z71" s="173"/>
      <c r="AA71" s="173"/>
      <c r="AB71" s="173"/>
      <c r="AC71" s="173"/>
      <c r="AD71" s="5"/>
    </row>
    <row r="72" customFormat="false" ht="15" hidden="false" customHeight="false" outlineLevel="0" collapsed="false">
      <c r="A72" s="5"/>
      <c r="B72" s="22"/>
      <c r="C72" s="142" t="s">
        <v>187</v>
      </c>
      <c r="D72" s="18"/>
      <c r="E72" s="18"/>
      <c r="F72" s="22"/>
      <c r="G72" s="22"/>
      <c r="H72" s="22"/>
      <c r="I72" s="22"/>
      <c r="J72" s="22" t="s">
        <v>188</v>
      </c>
      <c r="K72" s="22"/>
      <c r="L72" s="22"/>
      <c r="M72" s="22"/>
      <c r="N72" s="22"/>
      <c r="O72" s="174" t="n">
        <f aca="false">IF(F48=0,0,L41/F48)</f>
        <v>0</v>
      </c>
      <c r="P72" s="22" t="s">
        <v>189</v>
      </c>
      <c r="Q72" s="22"/>
      <c r="R72" s="22"/>
      <c r="S72" s="5"/>
      <c r="T72" s="173"/>
      <c r="U72" s="173"/>
      <c r="V72" s="173"/>
      <c r="W72" s="173"/>
      <c r="X72" s="173"/>
      <c r="Y72" s="173"/>
      <c r="Z72" s="173"/>
      <c r="AA72" s="173"/>
      <c r="AB72" s="173"/>
      <c r="AC72" s="173"/>
      <c r="AD72" s="5"/>
    </row>
    <row r="73" customFormat="false" ht="15" hidden="false" customHeight="false" outlineLevel="0" collapsed="false">
      <c r="A73" s="5"/>
      <c r="B73" s="22"/>
      <c r="C73" s="23" t="s">
        <v>190</v>
      </c>
      <c r="D73" s="175" t="s">
        <v>191</v>
      </c>
      <c r="E73" s="22"/>
      <c r="F73" s="22"/>
      <c r="G73" s="22"/>
      <c r="H73" s="22"/>
      <c r="I73" s="22"/>
      <c r="J73" s="22" t="s">
        <v>192</v>
      </c>
      <c r="K73" s="22"/>
      <c r="L73" s="22"/>
      <c r="M73" s="22"/>
      <c r="N73" s="22"/>
      <c r="O73" s="174" t="n">
        <f aca="false">IF(F52=0,0,L41/F52)</f>
        <v>0</v>
      </c>
      <c r="P73" s="22" t="s">
        <v>189</v>
      </c>
      <c r="Q73" s="22"/>
      <c r="R73" s="22"/>
      <c r="S73" s="5"/>
      <c r="T73" s="173"/>
      <c r="U73" s="173"/>
      <c r="V73" s="173"/>
      <c r="W73" s="173"/>
      <c r="X73" s="173"/>
      <c r="Y73" s="173"/>
      <c r="Z73" s="173"/>
      <c r="AA73" s="173"/>
      <c r="AB73" s="173"/>
      <c r="AC73" s="173"/>
      <c r="AD73" s="5"/>
    </row>
    <row r="74" customFormat="false" ht="15" hidden="false" customHeight="false" outlineLevel="0" collapsed="false">
      <c r="A74" s="5"/>
      <c r="B74" s="22"/>
      <c r="C74" s="123" t="s">
        <v>164</v>
      </c>
      <c r="D74" s="131" t="n">
        <f aca="false">IF(D48=0,0,N47/D48)</f>
        <v>0</v>
      </c>
      <c r="E74" s="176" t="str">
        <f aca="false">IF(D74&gt;900,"&gt;900","")</f>
        <v/>
      </c>
      <c r="F74" s="22"/>
      <c r="G74" s="22"/>
      <c r="H74" s="22"/>
      <c r="I74" s="22"/>
      <c r="J74" s="22"/>
      <c r="K74" s="22"/>
      <c r="L74" s="22"/>
      <c r="M74" s="22"/>
      <c r="N74" s="22"/>
      <c r="O74" s="22"/>
      <c r="P74" s="22"/>
      <c r="Q74" s="22"/>
      <c r="R74" s="22"/>
      <c r="S74" s="5"/>
      <c r="T74" s="173"/>
      <c r="U74" s="173"/>
      <c r="V74" s="173"/>
      <c r="W74" s="173"/>
      <c r="X74" s="173"/>
      <c r="Y74" s="173"/>
      <c r="Z74" s="173"/>
      <c r="AA74" s="173"/>
      <c r="AB74" s="173"/>
      <c r="AC74" s="173"/>
      <c r="AD74" s="5"/>
    </row>
    <row r="75" customFormat="false" ht="15" hidden="false" customHeight="false" outlineLevel="0" collapsed="false">
      <c r="A75" s="5"/>
      <c r="B75" s="22"/>
      <c r="C75" s="123" t="s">
        <v>166</v>
      </c>
      <c r="D75" s="131" t="n">
        <f aca="false">IF(E48=0,0,N48/E48)</f>
        <v>0</v>
      </c>
      <c r="E75" s="176" t="str">
        <f aca="false">IF(D76&gt;900,"&gt;900","")</f>
        <v/>
      </c>
      <c r="F75" s="22"/>
      <c r="G75" s="22"/>
      <c r="H75" s="22"/>
      <c r="I75" s="177"/>
      <c r="J75" s="178"/>
      <c r="K75" s="178"/>
      <c r="L75" s="178"/>
      <c r="M75" s="179" t="s">
        <v>193</v>
      </c>
      <c r="N75" s="180" t="str">
        <f aca="false">IF(E6=0,"",(G7*Q22+J7*Q34)/E6)</f>
        <v/>
      </c>
      <c r="O75" s="181" t="s">
        <v>194</v>
      </c>
      <c r="P75" s="182"/>
      <c r="Q75" s="22"/>
      <c r="R75" s="22"/>
      <c r="S75" s="5"/>
      <c r="T75" s="173"/>
      <c r="U75" s="173"/>
      <c r="V75" s="173"/>
      <c r="W75" s="173"/>
      <c r="X75" s="173"/>
      <c r="Y75" s="173"/>
      <c r="Z75" s="173"/>
      <c r="AA75" s="173"/>
      <c r="AB75" s="173"/>
      <c r="AC75" s="173"/>
      <c r="AD75" s="5"/>
    </row>
    <row r="76" customFormat="false" ht="15" hidden="false" customHeight="false" outlineLevel="0" collapsed="false">
      <c r="A76" s="5"/>
      <c r="B76" s="22"/>
      <c r="C76" s="123" t="s">
        <v>168</v>
      </c>
      <c r="D76" s="131" t="n">
        <f aca="false">IF(F48=0,0,N50/F48)</f>
        <v>0</v>
      </c>
      <c r="E76" s="22"/>
      <c r="F76" s="22"/>
      <c r="G76" s="22"/>
      <c r="H76" s="22"/>
      <c r="I76" s="22"/>
      <c r="J76" s="22"/>
      <c r="K76" s="22"/>
      <c r="L76" s="22"/>
      <c r="M76" s="22"/>
      <c r="N76" s="22"/>
      <c r="O76" s="22"/>
      <c r="P76" s="22"/>
      <c r="Q76" s="22"/>
      <c r="R76" s="22"/>
      <c r="S76" s="5"/>
      <c r="T76" s="173"/>
      <c r="U76" s="173"/>
      <c r="V76" s="173"/>
      <c r="W76" s="173"/>
      <c r="X76" s="173"/>
      <c r="Y76" s="173"/>
      <c r="Z76" s="173"/>
      <c r="AA76" s="173"/>
      <c r="AB76" s="173"/>
      <c r="AC76" s="173"/>
      <c r="AD76" s="5"/>
    </row>
    <row r="77" customFormat="false" ht="15" hidden="false" customHeight="false" outlineLevel="0" collapsed="false">
      <c r="A77" s="5"/>
      <c r="B77" s="5"/>
      <c r="C77" s="5"/>
      <c r="D77" s="5"/>
      <c r="E77" s="5"/>
      <c r="F77" s="5"/>
      <c r="G77" s="5"/>
      <c r="H77" s="5"/>
      <c r="I77" s="5"/>
      <c r="J77" s="5"/>
      <c r="K77" s="5"/>
      <c r="L77" s="5"/>
      <c r="M77" s="5"/>
      <c r="N77" s="5"/>
      <c r="O77" s="5"/>
      <c r="P77" s="5"/>
      <c r="Q77" s="5"/>
      <c r="R77" s="5"/>
      <c r="S77" s="5"/>
      <c r="T77" s="173"/>
      <c r="U77" s="173"/>
      <c r="V77" s="173"/>
      <c r="W77" s="173"/>
      <c r="X77" s="173"/>
      <c r="Y77" s="173"/>
      <c r="Z77" s="173"/>
      <c r="AA77" s="173"/>
      <c r="AB77" s="173"/>
      <c r="AC77" s="173"/>
      <c r="AD77" s="5"/>
    </row>
    <row r="78" customFormat="false" ht="15" hidden="false" customHeight="false" outlineLevel="0" collapsed="false">
      <c r="A78" s="173"/>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5"/>
    </row>
    <row r="95" customFormat="false" ht="15" hidden="false" customHeight="false" outlineLevel="0" collapsed="false">
      <c r="B95" s="0" t="n">
        <v>22</v>
      </c>
    </row>
    <row r="96" customFormat="false" ht="15" hidden="false" customHeight="false" outlineLevel="0" collapsed="false">
      <c r="B96" s="0" t="n">
        <v>29</v>
      </c>
    </row>
    <row r="97" customFormat="false" ht="15" hidden="false" customHeight="false" outlineLevel="0" collapsed="false">
      <c r="B97" s="0" t="n">
        <v>35</v>
      </c>
    </row>
    <row r="98" customFormat="false" ht="15" hidden="false" customHeight="false" outlineLevel="0" collapsed="false">
      <c r="B98" s="0" t="n">
        <v>56</v>
      </c>
    </row>
  </sheetData>
  <sheetProtection sheet="true" objects="true" scenarios="true"/>
  <mergeCells count="68">
    <mergeCell ref="T1:AC1"/>
    <mergeCell ref="C2:F2"/>
    <mergeCell ref="C4:D4"/>
    <mergeCell ref="C7:F7"/>
    <mergeCell ref="L8:P9"/>
    <mergeCell ref="C13:D13"/>
    <mergeCell ref="AB13:AC18"/>
    <mergeCell ref="C21:D21"/>
    <mergeCell ref="C25:D25"/>
    <mergeCell ref="C33:D33"/>
    <mergeCell ref="D38:E38"/>
    <mergeCell ref="H38:J38"/>
    <mergeCell ref="L38:M38"/>
    <mergeCell ref="AC38:AC43"/>
    <mergeCell ref="D39:E39"/>
    <mergeCell ref="H39:J39"/>
    <mergeCell ref="L39:M39"/>
    <mergeCell ref="U39:V39"/>
    <mergeCell ref="W39:AB39"/>
    <mergeCell ref="D40:E40"/>
    <mergeCell ref="H40:J40"/>
    <mergeCell ref="L40:M40"/>
    <mergeCell ref="U40:V40"/>
    <mergeCell ref="W40:X40"/>
    <mergeCell ref="Y40:Z40"/>
    <mergeCell ref="AA40:AB40"/>
    <mergeCell ref="D41:E41"/>
    <mergeCell ref="H41:J41"/>
    <mergeCell ref="L41:M41"/>
    <mergeCell ref="U41:V41"/>
    <mergeCell ref="W41:X41"/>
    <mergeCell ref="Y41:Z41"/>
    <mergeCell ref="AA41:AB41"/>
    <mergeCell ref="D42:E42"/>
    <mergeCell ref="U42:V42"/>
    <mergeCell ref="W42:X42"/>
    <mergeCell ref="Y42:Z42"/>
    <mergeCell ref="AA42:AB42"/>
    <mergeCell ref="L43:M43"/>
    <mergeCell ref="U43:V43"/>
    <mergeCell ref="W43:X43"/>
    <mergeCell ref="Y43:Z43"/>
    <mergeCell ref="AA43:AB43"/>
    <mergeCell ref="U44:V44"/>
    <mergeCell ref="W44:X44"/>
    <mergeCell ref="Y44:Z44"/>
    <mergeCell ref="AA44:AB44"/>
    <mergeCell ref="N46:O46"/>
    <mergeCell ref="T46:AC46"/>
    <mergeCell ref="N47:O47"/>
    <mergeCell ref="T47:AC47"/>
    <mergeCell ref="N48:O48"/>
    <mergeCell ref="T48:AC48"/>
    <mergeCell ref="N49:O49"/>
    <mergeCell ref="N50:O50"/>
    <mergeCell ref="T53:AC53"/>
    <mergeCell ref="K55:O55"/>
    <mergeCell ref="G57:H57"/>
    <mergeCell ref="L57:M57"/>
    <mergeCell ref="O57:P57"/>
    <mergeCell ref="G58:H58"/>
    <mergeCell ref="L58:M58"/>
    <mergeCell ref="O58:P58"/>
    <mergeCell ref="G59:H59"/>
    <mergeCell ref="L59:M59"/>
    <mergeCell ref="O59:P59"/>
    <mergeCell ref="O63:P63"/>
    <mergeCell ref="K64:O64"/>
  </mergeCells>
  <conditionalFormatting sqref="E57">
    <cfRule type="expression" priority="2" aboveAverage="0" equalAverage="0" bottom="0" percent="0" rank="0" text="" dxfId="0">
      <formula>$AF$57=0</formula>
    </cfRule>
    <cfRule type="expression" priority="3" aboveAverage="0" equalAverage="0" bottom="0" percent="0" rank="0" text="" dxfId="1">
      <formula>$AF$57=1</formula>
    </cfRule>
  </conditionalFormatting>
  <conditionalFormatting sqref="G57:H58">
    <cfRule type="expression" priority="4" aboveAverage="0" equalAverage="0" bottom="0" percent="0" rank="0" text="" dxfId="2">
      <formula>$AG$57=0</formula>
    </cfRule>
    <cfRule type="expression" priority="5" aboveAverage="0" equalAverage="0" bottom="0" percent="0" rank="0" text="" dxfId="3">
      <formula>$AG$57=1</formula>
    </cfRule>
  </conditionalFormatting>
  <conditionalFormatting sqref="E59">
    <cfRule type="expression" priority="6" aboveAverage="0" equalAverage="0" bottom="0" percent="0" rank="0" text="" dxfId="4">
      <formula>$AF$57=0</formula>
    </cfRule>
    <cfRule type="expression" priority="7" aboveAverage="0" equalAverage="0" bottom="0" percent="0" rank="0" text="" dxfId="5">
      <formula>$AF$57=1</formula>
    </cfRule>
  </conditionalFormatting>
  <conditionalFormatting sqref="O57:P58">
    <cfRule type="expression" priority="8" aboveAverage="0" equalAverage="0" bottom="0" percent="0" rank="0" text="" dxfId="6">
      <formula>$AG$57=0</formula>
    </cfRule>
    <cfRule type="expression" priority="9" aboveAverage="0" equalAverage="0" bottom="0" percent="0" rank="0" text="" dxfId="7">
      <formula>$AG$57=1</formula>
    </cfRule>
  </conditionalFormatting>
  <conditionalFormatting sqref="G59:H59 O59:P59">
    <cfRule type="expression" priority="10" aboveAverage="0" equalAverage="0" bottom="0" percent="0" rank="0" text="" dxfId="8">
      <formula>$AG$59=0</formula>
    </cfRule>
    <cfRule type="expression" priority="11" aboveAverage="0" equalAverage="0" bottom="0" percent="0" rank="0" text="" dxfId="9">
      <formula>$AG$59=1</formula>
    </cfRule>
  </conditionalFormatting>
  <dataValidations count="2">
    <dataValidation allowBlank="true" operator="between" showDropDown="false" showErrorMessage="true" showInputMessage="true" sqref="B4" type="list">
      <formula1>$B$95:$B$98</formula1>
      <formula2>0</formula2>
    </dataValidation>
    <dataValidation allowBlank="true" operator="between" showDropDown="false" showErrorMessage="true" showInputMessage="true" sqref="C4" type="list">
      <formula1>com!$B$5:$B$352</formula1>
      <formula2>0</formula2>
    </dataValidation>
  </dataValidations>
  <printOptions headings="false" gridLines="false" gridLinesSet="true" horizontalCentered="false" verticalCentered="false"/>
  <pageMargins left="0.315277777777778" right="0.315277777777778"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U4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13" activeCellId="1" sqref="H48:I48 F13"/>
    </sheetView>
  </sheetViews>
  <sheetFormatPr defaultRowHeight="15" zeroHeight="false" outlineLevelRow="0" outlineLevelCol="0"/>
  <cols>
    <col collapsed="false" customWidth="true" hidden="false" outlineLevel="0" max="2" min="1" style="29" width="2"/>
    <col collapsed="false" customWidth="true" hidden="false" outlineLevel="0" max="3" min="3" style="29" width="28.71"/>
    <col collapsed="false" customWidth="false" hidden="false" outlineLevel="0" max="7" min="4" style="29" width="11.42"/>
    <col collapsed="false" customWidth="true" hidden="false" outlineLevel="0" max="8" min="8" style="29" width="31.01"/>
    <col collapsed="false" customWidth="true" hidden="false" outlineLevel="0" max="9" min="9" style="29" width="2.42"/>
    <col collapsed="false" customWidth="false" hidden="false" outlineLevel="0" max="17" min="10" style="29" width="11.42"/>
    <col collapsed="false" customWidth="true" hidden="false" outlineLevel="0" max="18" min="18" style="29" width="28.71"/>
    <col collapsed="false" customWidth="false" hidden="false" outlineLevel="0" max="22" min="19" style="29" width="11.42"/>
    <col collapsed="false" customWidth="true" hidden="false" outlineLevel="0" max="23" min="23" style="29" width="27.85"/>
    <col collapsed="false" customWidth="false" hidden="false" outlineLevel="0" max="1025" min="24" style="29" width="11.42"/>
  </cols>
  <sheetData>
    <row r="1" customFormat="false" ht="15" hidden="false" customHeight="false" outlineLevel="0" collapsed="false">
      <c r="A1" s="183"/>
      <c r="B1" s="18"/>
      <c r="C1" s="18"/>
      <c r="D1" s="18"/>
      <c r="E1" s="18"/>
      <c r="F1" s="18"/>
      <c r="G1" s="18"/>
      <c r="H1" s="18"/>
      <c r="I1" s="183"/>
    </row>
    <row r="2" customFormat="false" ht="15.75" hidden="false" customHeight="false" outlineLevel="0" collapsed="false">
      <c r="A2" s="183"/>
      <c r="B2" s="18"/>
      <c r="C2" s="17" t="s">
        <v>195</v>
      </c>
      <c r="D2" s="18"/>
      <c r="E2" s="18"/>
      <c r="F2" s="184" t="s">
        <v>196</v>
      </c>
      <c r="G2" s="17"/>
      <c r="H2" s="18"/>
      <c r="I2" s="183"/>
    </row>
    <row r="3" customFormat="false" ht="15.75" hidden="false" customHeight="false" outlineLevel="0" collapsed="false">
      <c r="A3" s="183"/>
      <c r="B3" s="18"/>
      <c r="C3" s="185" t="n">
        <f aca="false">'JPP-VL'!C2:F2</f>
        <v>0</v>
      </c>
      <c r="D3" s="185"/>
      <c r="E3" s="18"/>
      <c r="F3" s="17" t="s">
        <v>197</v>
      </c>
      <c r="G3" s="18"/>
      <c r="H3" s="18"/>
      <c r="I3" s="183"/>
    </row>
    <row r="4" customFormat="false" ht="15" hidden="false" customHeight="false" outlineLevel="0" collapsed="false">
      <c r="A4" s="183"/>
      <c r="B4" s="18"/>
      <c r="C4" s="18"/>
      <c r="D4" s="18"/>
      <c r="E4" s="18"/>
      <c r="F4" s="18"/>
      <c r="G4" s="18"/>
      <c r="H4" s="18"/>
      <c r="I4" s="183"/>
    </row>
    <row r="5" customFormat="false" ht="5.25" hidden="false" customHeight="true" outlineLevel="0" collapsed="false">
      <c r="A5" s="183"/>
      <c r="B5" s="18"/>
      <c r="C5" s="18"/>
      <c r="D5" s="18"/>
      <c r="E5" s="18"/>
      <c r="F5" s="18"/>
      <c r="G5" s="18"/>
      <c r="H5" s="18"/>
      <c r="I5" s="183"/>
    </row>
    <row r="6" customFormat="false" ht="15" hidden="false" customHeight="false" outlineLevel="0" collapsed="false">
      <c r="A6" s="183"/>
      <c r="B6" s="18"/>
      <c r="C6" s="18"/>
      <c r="D6" s="186" t="s">
        <v>198</v>
      </c>
      <c r="E6" s="187" t="s">
        <v>122</v>
      </c>
      <c r="F6" s="187" t="s">
        <v>199</v>
      </c>
      <c r="G6" s="188"/>
      <c r="H6" s="18"/>
      <c r="I6" s="183"/>
    </row>
    <row r="7" customFormat="false" ht="15" hidden="false" customHeight="false" outlineLevel="0" collapsed="false">
      <c r="A7" s="183"/>
      <c r="B7" s="18"/>
      <c r="C7" s="184" t="s">
        <v>200</v>
      </c>
      <c r="D7" s="189"/>
      <c r="E7" s="190" t="s">
        <v>201</v>
      </c>
      <c r="F7" s="190" t="s">
        <v>202</v>
      </c>
      <c r="G7" s="191" t="s">
        <v>203</v>
      </c>
      <c r="H7" s="18"/>
      <c r="I7" s="183"/>
      <c r="Q7" s="29" t="s">
        <v>204</v>
      </c>
    </row>
    <row r="8" customFormat="false" ht="15.75" hidden="false" customHeight="false" outlineLevel="0" collapsed="false">
      <c r="A8" s="183"/>
      <c r="B8" s="18"/>
      <c r="C8" s="125" t="s">
        <v>156</v>
      </c>
      <c r="D8" s="192" t="n">
        <f aca="false">'JPP-VL'!E6</f>
        <v>0</v>
      </c>
      <c r="E8" s="192" t="n">
        <f aca="false">D8*'JPP-VL'!K43</f>
        <v>0</v>
      </c>
      <c r="F8" s="192" t="n">
        <f aca="false">'JPP-VL'!E10</f>
        <v>0</v>
      </c>
      <c r="G8" s="193" t="n">
        <f aca="false">IF(E8="","",E8*F8/12*365)</f>
        <v>0</v>
      </c>
      <c r="H8" s="18"/>
      <c r="I8" s="183"/>
      <c r="J8" s="29" t="s">
        <v>205</v>
      </c>
    </row>
    <row r="9" customFormat="false" ht="15" hidden="false" customHeight="false" outlineLevel="0" collapsed="false">
      <c r="A9" s="183"/>
      <c r="B9" s="18"/>
      <c r="C9" s="194" t="s">
        <v>206</v>
      </c>
      <c r="D9" s="195"/>
      <c r="E9" s="127" t="str">
        <f aca="false">IF(D9="","",D9*O9)</f>
        <v/>
      </c>
      <c r="F9" s="195"/>
      <c r="G9" s="196" t="str">
        <f aca="false">IF(E9="","",E9*F9/12*365)</f>
        <v/>
      </c>
      <c r="H9" s="18"/>
      <c r="I9" s="183"/>
      <c r="O9" s="197" t="n">
        <f aca="false">IF(C9="",0,VLOOKUP(C9,$R$9:$T$45,3,0))</f>
        <v>0.3</v>
      </c>
      <c r="Q9" s="198" t="s">
        <v>207</v>
      </c>
      <c r="R9" s="199" t="s">
        <v>206</v>
      </c>
      <c r="S9" s="199" t="n">
        <v>2</v>
      </c>
      <c r="T9" s="200" t="n">
        <v>0.3</v>
      </c>
    </row>
    <row r="10" customFormat="false" ht="15" hidden="false" customHeight="false" outlineLevel="0" collapsed="false">
      <c r="A10" s="183"/>
      <c r="B10" s="18"/>
      <c r="C10" s="194" t="s">
        <v>208</v>
      </c>
      <c r="D10" s="195"/>
      <c r="E10" s="127" t="str">
        <f aca="false">IF(D10="","",D10*O10)</f>
        <v/>
      </c>
      <c r="F10" s="195"/>
      <c r="G10" s="196" t="str">
        <f aca="false">IF(E10="","",E10*F10/12*365)</f>
        <v/>
      </c>
      <c r="H10" s="18"/>
      <c r="I10" s="183"/>
      <c r="O10" s="197" t="n">
        <f aca="false">IF(C10="",0,VLOOKUP(C10,$R$9:$T$45,3,0))</f>
        <v>0.6</v>
      </c>
      <c r="Q10" s="201"/>
      <c r="R10" s="202" t="s">
        <v>208</v>
      </c>
      <c r="S10" s="202" t="n">
        <v>2</v>
      </c>
      <c r="T10" s="203" t="n">
        <v>0.6</v>
      </c>
    </row>
    <row r="11" customFormat="false" ht="15" hidden="false" customHeight="false" outlineLevel="0" collapsed="false">
      <c r="A11" s="183"/>
      <c r="B11" s="18"/>
      <c r="C11" s="194" t="s">
        <v>209</v>
      </c>
      <c r="D11" s="195"/>
      <c r="E11" s="127" t="str">
        <f aca="false">IF(D11="","",D11*O11)</f>
        <v/>
      </c>
      <c r="F11" s="195"/>
      <c r="G11" s="196" t="str">
        <f aca="false">IF(E11="","",E11*F11/12*365)</f>
        <v/>
      </c>
      <c r="H11" s="18"/>
      <c r="I11" s="183"/>
      <c r="O11" s="197" t="n">
        <f aca="false">IF(C11="",0,VLOOKUP(C11,$R$9:$T$45,3,0))</f>
        <v>0.7</v>
      </c>
      <c r="Q11" s="201"/>
      <c r="R11" s="202" t="s">
        <v>209</v>
      </c>
      <c r="S11" s="202" t="n">
        <v>2</v>
      </c>
      <c r="T11" s="203" t="n">
        <v>0.7</v>
      </c>
    </row>
    <row r="12" customFormat="false" ht="15" hidden="false" customHeight="false" outlineLevel="0" collapsed="false">
      <c r="A12" s="183"/>
      <c r="B12" s="18"/>
      <c r="C12" s="194"/>
      <c r="D12" s="195"/>
      <c r="E12" s="127" t="str">
        <f aca="false">IF(D12="","",D12*O12)</f>
        <v/>
      </c>
      <c r="F12" s="195"/>
      <c r="G12" s="196" t="str">
        <f aca="false">IF(E12="","",E12*F12/12*365)</f>
        <v/>
      </c>
      <c r="H12" s="18"/>
      <c r="I12" s="183"/>
      <c r="O12" s="197" t="n">
        <f aca="false">IF(C12="",0,VLOOKUP(C12,$R$9:$T$45,3,0))</f>
        <v>0</v>
      </c>
      <c r="Q12" s="201"/>
      <c r="R12" s="202" t="s">
        <v>210</v>
      </c>
      <c r="S12" s="202" t="n">
        <v>2</v>
      </c>
      <c r="T12" s="203" t="n">
        <v>0.8</v>
      </c>
    </row>
    <row r="13" customFormat="false" ht="15" hidden="false" customHeight="false" outlineLevel="0" collapsed="false">
      <c r="A13" s="183"/>
      <c r="B13" s="18"/>
      <c r="C13" s="194"/>
      <c r="D13" s="195"/>
      <c r="E13" s="127" t="str">
        <f aca="false">IF(D13="","",D13*O13)</f>
        <v/>
      </c>
      <c r="F13" s="195"/>
      <c r="G13" s="196" t="str">
        <f aca="false">IF(E13="","",E13*F13/12*365)</f>
        <v/>
      </c>
      <c r="H13" s="18"/>
      <c r="I13" s="183"/>
      <c r="O13" s="197" t="n">
        <f aca="false">IF(C13="",0,VLOOKUP(C13,$R$9:$T$45,3,0))</f>
        <v>0</v>
      </c>
      <c r="Q13" s="201"/>
      <c r="R13" s="202"/>
      <c r="S13" s="202"/>
      <c r="T13" s="203"/>
    </row>
    <row r="14" customFormat="false" ht="15" hidden="false" customHeight="false" outlineLevel="0" collapsed="false">
      <c r="A14" s="183"/>
      <c r="B14" s="18"/>
      <c r="C14" s="194"/>
      <c r="D14" s="195"/>
      <c r="E14" s="127" t="str">
        <f aca="false">IF(D14="","",D14*O14)</f>
        <v/>
      </c>
      <c r="F14" s="195"/>
      <c r="G14" s="196" t="str">
        <f aca="false">IF(E14="","",E14*F14/12*365)</f>
        <v/>
      </c>
      <c r="H14" s="18"/>
      <c r="I14" s="183"/>
      <c r="O14" s="197" t="n">
        <f aca="false">IF(C14="",0,VLOOKUP(C14,$R$9:$T$45,3,0))</f>
        <v>0</v>
      </c>
      <c r="Q14" s="201" t="s">
        <v>211</v>
      </c>
      <c r="R14" s="202" t="s">
        <v>212</v>
      </c>
      <c r="S14" s="202" t="n">
        <v>2</v>
      </c>
      <c r="T14" s="203" t="n">
        <v>0.85</v>
      </c>
    </row>
    <row r="15" customFormat="false" ht="15" hidden="false" customHeight="false" outlineLevel="0" collapsed="false">
      <c r="A15" s="183"/>
      <c r="B15" s="18"/>
      <c r="C15" s="194"/>
      <c r="D15" s="195"/>
      <c r="E15" s="127" t="str">
        <f aca="false">IF(D15="","",D15*O15)</f>
        <v/>
      </c>
      <c r="F15" s="195"/>
      <c r="G15" s="196" t="str">
        <f aca="false">IF(E15="","",E15*F15/12*365)</f>
        <v/>
      </c>
      <c r="H15" s="18"/>
      <c r="I15" s="183"/>
      <c r="O15" s="197" t="n">
        <f aca="false">IF(C15="",0,VLOOKUP(C15,$R$9:$T$45,3,0))</f>
        <v>0</v>
      </c>
      <c r="Q15" s="201"/>
      <c r="R15" s="202" t="s">
        <v>213</v>
      </c>
      <c r="S15" s="202" t="n">
        <v>2</v>
      </c>
      <c r="T15" s="203" t="n">
        <v>0.3</v>
      </c>
    </row>
    <row r="16" customFormat="false" ht="15" hidden="false" customHeight="false" outlineLevel="0" collapsed="false">
      <c r="A16" s="183"/>
      <c r="B16" s="18"/>
      <c r="C16" s="194"/>
      <c r="D16" s="195"/>
      <c r="E16" s="127" t="str">
        <f aca="false">IF(D16="","",D16*O16)</f>
        <v/>
      </c>
      <c r="F16" s="195"/>
      <c r="G16" s="196" t="str">
        <f aca="false">IF(E16="","",E16*F16/12*365)</f>
        <v/>
      </c>
      <c r="H16" s="18"/>
      <c r="I16" s="183"/>
      <c r="O16" s="197" t="n">
        <f aca="false">IF(C16="",0,VLOOKUP(C16,$R$9:$T$45,3,0))</f>
        <v>0</v>
      </c>
      <c r="Q16" s="201"/>
      <c r="R16" s="202" t="s">
        <v>214</v>
      </c>
      <c r="S16" s="202" t="n">
        <v>2</v>
      </c>
      <c r="T16" s="203" t="n">
        <v>0.6</v>
      </c>
    </row>
    <row r="17" customFormat="false" ht="15" hidden="false" customHeight="false" outlineLevel="0" collapsed="false">
      <c r="A17" s="183"/>
      <c r="B17" s="18"/>
      <c r="C17" s="194"/>
      <c r="D17" s="195"/>
      <c r="E17" s="127" t="str">
        <f aca="false">IF(D17="","",D17*O17)</f>
        <v/>
      </c>
      <c r="F17" s="195"/>
      <c r="G17" s="196" t="str">
        <f aca="false">IF(E17="","",E17*F17/12*365)</f>
        <v/>
      </c>
      <c r="H17" s="18"/>
      <c r="I17" s="183"/>
      <c r="O17" s="197" t="n">
        <f aca="false">IF(C17="",0,VLOOKUP(C17,$R$9:$T$45,3,0))</f>
        <v>0</v>
      </c>
      <c r="Q17" s="201"/>
      <c r="R17" s="202" t="s">
        <v>215</v>
      </c>
      <c r="S17" s="202" t="n">
        <v>2</v>
      </c>
      <c r="T17" s="203" t="n">
        <v>0.7</v>
      </c>
    </row>
    <row r="18" customFormat="false" ht="15" hidden="false" customHeight="false" outlineLevel="0" collapsed="false">
      <c r="A18" s="183"/>
      <c r="B18" s="18"/>
      <c r="C18" s="204"/>
      <c r="D18" s="195"/>
      <c r="E18" s="127" t="str">
        <f aca="false">IF(D18="","",D18*O18)</f>
        <v/>
      </c>
      <c r="F18" s="195"/>
      <c r="G18" s="196" t="str">
        <f aca="false">IF(E18="","",E18*F18/12*365)</f>
        <v/>
      </c>
      <c r="H18" s="18"/>
      <c r="I18" s="183"/>
      <c r="O18" s="197" t="n">
        <f aca="false">IF(C18="",0,VLOOKUP(C18,$R$9:$T$45,3,0))</f>
        <v>0</v>
      </c>
      <c r="Q18" s="201"/>
      <c r="R18" s="202" t="s">
        <v>210</v>
      </c>
      <c r="S18" s="202" t="n">
        <v>2</v>
      </c>
      <c r="T18" s="203" t="n">
        <v>0.8</v>
      </c>
    </row>
    <row r="19" customFormat="false" ht="15" hidden="false" customHeight="false" outlineLevel="0" collapsed="false">
      <c r="A19" s="183"/>
      <c r="B19" s="18"/>
      <c r="C19" s="204"/>
      <c r="D19" s="195"/>
      <c r="E19" s="127" t="str">
        <f aca="false">IF(D19="","",D19*O19)</f>
        <v/>
      </c>
      <c r="F19" s="195"/>
      <c r="G19" s="196" t="str">
        <f aca="false">IF(E19="","",E19*F19/12*365)</f>
        <v/>
      </c>
      <c r="H19" s="18"/>
      <c r="I19" s="183"/>
      <c r="O19" s="197" t="n">
        <f aca="false">IF(C19="",0,VLOOKUP(C19,$R$9:$T$45,3,0))</f>
        <v>0</v>
      </c>
      <c r="Q19" s="201"/>
      <c r="R19" s="202"/>
      <c r="S19" s="202"/>
      <c r="T19" s="203"/>
    </row>
    <row r="20" customFormat="false" ht="15" hidden="false" customHeight="false" outlineLevel="0" collapsed="false">
      <c r="A20" s="183"/>
      <c r="B20" s="18"/>
      <c r="C20" s="205"/>
      <c r="D20" s="195"/>
      <c r="E20" s="127" t="str">
        <f aca="false">IF(D20="","",D20*O20)</f>
        <v/>
      </c>
      <c r="F20" s="195"/>
      <c r="G20" s="196" t="str">
        <f aca="false">IF(E20="","",E20*F20/12*365)</f>
        <v/>
      </c>
      <c r="H20" s="18"/>
      <c r="I20" s="183"/>
      <c r="O20" s="197" t="n">
        <f aca="false">IF(C20="",0,VLOOKUP(C20,$R$9:$T$45,3,0))</f>
        <v>0</v>
      </c>
      <c r="Q20" s="201" t="s">
        <v>211</v>
      </c>
      <c r="R20" s="202" t="s">
        <v>216</v>
      </c>
      <c r="S20" s="202" t="n">
        <v>2</v>
      </c>
      <c r="T20" s="203" t="n">
        <v>0.6</v>
      </c>
      <c r="U20" s="29" t="s">
        <v>217</v>
      </c>
    </row>
    <row r="21" customFormat="false" ht="15" hidden="false" customHeight="false" outlineLevel="0" collapsed="false">
      <c r="A21" s="183"/>
      <c r="B21" s="18"/>
      <c r="C21" s="18" t="s">
        <v>218</v>
      </c>
      <c r="D21" s="18"/>
      <c r="E21" s="206" t="n">
        <f aca="false">SUM(E8:E20)</f>
        <v>0</v>
      </c>
      <c r="F21" s="18"/>
      <c r="G21" s="131" t="n">
        <f aca="false">SUM(G8:G20)</f>
        <v>0</v>
      </c>
      <c r="H21" s="18"/>
      <c r="I21" s="183"/>
      <c r="O21" s="197"/>
      <c r="Q21" s="201"/>
      <c r="R21" s="202" t="s">
        <v>219</v>
      </c>
      <c r="S21" s="202" t="n">
        <v>2</v>
      </c>
      <c r="T21" s="203" t="n">
        <v>0.3</v>
      </c>
    </row>
    <row r="22" customFormat="false" ht="15" hidden="false" customHeight="false" outlineLevel="0" collapsed="false">
      <c r="A22" s="183"/>
      <c r="B22" s="18"/>
      <c r="C22" s="18" t="s">
        <v>220</v>
      </c>
      <c r="D22" s="18"/>
      <c r="E22" s="207" t="n">
        <f aca="false">E21-E8</f>
        <v>0</v>
      </c>
      <c r="F22" s="18"/>
      <c r="G22" s="143" t="n">
        <f aca="false">G21-G8</f>
        <v>0</v>
      </c>
      <c r="H22" s="18"/>
      <c r="I22" s="183"/>
      <c r="J22" s="29" t="s">
        <v>221</v>
      </c>
      <c r="O22" s="197"/>
      <c r="Q22" s="201"/>
      <c r="R22" s="202" t="s">
        <v>222</v>
      </c>
      <c r="S22" s="202" t="n">
        <v>2</v>
      </c>
      <c r="T22" s="203" t="n">
        <v>0.6</v>
      </c>
    </row>
    <row r="23" customFormat="false" ht="15" hidden="false" customHeight="false" outlineLevel="0" collapsed="false">
      <c r="A23" s="183"/>
      <c r="B23" s="18"/>
      <c r="C23" s="18"/>
      <c r="D23" s="18"/>
      <c r="E23" s="18"/>
      <c r="F23" s="18"/>
      <c r="G23" s="18"/>
      <c r="H23" s="18"/>
      <c r="I23" s="183"/>
      <c r="O23" s="197"/>
      <c r="Q23" s="201"/>
      <c r="R23" s="202" t="s">
        <v>223</v>
      </c>
      <c r="S23" s="202" t="n">
        <v>2</v>
      </c>
      <c r="T23" s="203" t="n">
        <v>0.3</v>
      </c>
    </row>
    <row r="24" customFormat="false" ht="15" hidden="false" customHeight="false" outlineLevel="0" collapsed="false">
      <c r="A24" s="183"/>
      <c r="B24" s="18"/>
      <c r="C24" s="184" t="s">
        <v>224</v>
      </c>
      <c r="D24" s="18"/>
      <c r="E24" s="18"/>
      <c r="F24" s="18"/>
      <c r="G24" s="23"/>
      <c r="H24" s="18"/>
      <c r="I24" s="183"/>
      <c r="O24" s="197"/>
      <c r="Q24" s="201"/>
      <c r="R24" s="202" t="s">
        <v>225</v>
      </c>
      <c r="S24" s="202" t="n">
        <v>2</v>
      </c>
      <c r="T24" s="203" t="n">
        <v>0.45</v>
      </c>
    </row>
    <row r="25" customFormat="false" ht="15" hidden="false" customHeight="false" outlineLevel="0" collapsed="false">
      <c r="A25" s="183"/>
      <c r="B25" s="18"/>
      <c r="C25" s="208"/>
      <c r="D25" s="195"/>
      <c r="E25" s="127" t="str">
        <f aca="false">IF(D25="","",D25*O25)</f>
        <v/>
      </c>
      <c r="F25" s="195"/>
      <c r="G25" s="196" t="str">
        <f aca="false">IF(E25="","",E25*F25/12*365)</f>
        <v/>
      </c>
      <c r="H25" s="18"/>
      <c r="I25" s="183"/>
      <c r="O25" s="197" t="n">
        <f aca="false">IF(C25="",0,VLOOKUP(C25,$R$9:$T$45,3,0))</f>
        <v>0</v>
      </c>
      <c r="Q25" s="201"/>
      <c r="R25" s="202" t="s">
        <v>226</v>
      </c>
      <c r="S25" s="202" t="n">
        <v>2</v>
      </c>
      <c r="T25" s="203" t="n">
        <v>0</v>
      </c>
    </row>
    <row r="26" customFormat="false" ht="15.75" hidden="false" customHeight="false" outlineLevel="0" collapsed="false">
      <c r="A26" s="183"/>
      <c r="B26" s="18"/>
      <c r="C26" s="204"/>
      <c r="D26" s="195"/>
      <c r="E26" s="127" t="str">
        <f aca="false">IF(D26="","",D26*O26)</f>
        <v/>
      </c>
      <c r="F26" s="195"/>
      <c r="G26" s="196" t="str">
        <f aca="false">IF(E26="","",E26*F26/12*365)</f>
        <v/>
      </c>
      <c r="H26" s="18"/>
      <c r="I26" s="183"/>
      <c r="O26" s="197" t="n">
        <f aca="false">IF(C26="",0,VLOOKUP(C26,$R$9:$T$45,3,0))</f>
        <v>0</v>
      </c>
      <c r="Q26" s="209"/>
      <c r="R26" s="210"/>
      <c r="S26" s="210"/>
      <c r="T26" s="211"/>
    </row>
    <row r="27" customFormat="false" ht="15" hidden="false" customHeight="false" outlineLevel="0" collapsed="false">
      <c r="A27" s="183"/>
      <c r="B27" s="18"/>
      <c r="C27" s="204"/>
      <c r="D27" s="195"/>
      <c r="E27" s="127" t="str">
        <f aca="false">IF(D27="","",D27*O27)</f>
        <v/>
      </c>
      <c r="F27" s="195"/>
      <c r="G27" s="196" t="str">
        <f aca="false">IF(E27="","",E27*F27/12*365)</f>
        <v/>
      </c>
      <c r="H27" s="18"/>
      <c r="I27" s="183"/>
      <c r="O27" s="197" t="n">
        <f aca="false">IF(C27="",0,VLOOKUP(C27,$R$9:$T$45,3,0))</f>
        <v>0</v>
      </c>
      <c r="Q27" s="198" t="s">
        <v>227</v>
      </c>
      <c r="R27" s="199" t="s">
        <v>228</v>
      </c>
      <c r="S27" s="199" t="n">
        <v>3</v>
      </c>
      <c r="T27" s="200" t="n">
        <v>0.036</v>
      </c>
      <c r="U27" s="29" t="s">
        <v>217</v>
      </c>
    </row>
    <row r="28" customFormat="false" ht="15" hidden="false" customHeight="false" outlineLevel="0" collapsed="false">
      <c r="A28" s="183"/>
      <c r="B28" s="18"/>
      <c r="C28" s="204"/>
      <c r="D28" s="195"/>
      <c r="E28" s="127" t="str">
        <f aca="false">IF(D28="","",D28*O28)</f>
        <v/>
      </c>
      <c r="F28" s="195"/>
      <c r="G28" s="196" t="str">
        <f aca="false">IF(E28="","",E28*F28/12*365)</f>
        <v/>
      </c>
      <c r="H28" s="18"/>
      <c r="I28" s="183"/>
      <c r="O28" s="197" t="n">
        <f aca="false">IF(C28="",0,VLOOKUP(C28,$R$9:$T$45,3,0))</f>
        <v>0</v>
      </c>
      <c r="Q28" s="201"/>
      <c r="R28" s="202" t="s">
        <v>229</v>
      </c>
      <c r="S28" s="202" t="n">
        <v>3</v>
      </c>
      <c r="T28" s="203" t="n">
        <v>0.08</v>
      </c>
      <c r="U28" s="29" t="s">
        <v>217</v>
      </c>
    </row>
    <row r="29" customFormat="false" ht="15" hidden="false" customHeight="false" outlineLevel="0" collapsed="false">
      <c r="A29" s="183"/>
      <c r="B29" s="18"/>
      <c r="C29" s="204"/>
      <c r="D29" s="195"/>
      <c r="E29" s="127" t="str">
        <f aca="false">IF(D29="","",D29*O29)</f>
        <v/>
      </c>
      <c r="F29" s="195"/>
      <c r="G29" s="196" t="str">
        <f aca="false">IF(E29="","",E29*F29/12*365)</f>
        <v/>
      </c>
      <c r="H29" s="18"/>
      <c r="I29" s="183"/>
      <c r="O29" s="197" t="n">
        <f aca="false">IF(C29="",0,VLOOKUP(C29,$R$9:$T$45,3,0))</f>
        <v>0</v>
      </c>
      <c r="Q29" s="201"/>
      <c r="R29" s="202" t="s">
        <v>230</v>
      </c>
      <c r="S29" s="202" t="n">
        <v>3</v>
      </c>
      <c r="T29" s="203" t="n">
        <v>0.16</v>
      </c>
      <c r="U29" s="29" t="s">
        <v>217</v>
      </c>
    </row>
    <row r="30" customFormat="false" ht="15" hidden="false" customHeight="false" outlineLevel="0" collapsed="false">
      <c r="A30" s="183"/>
      <c r="B30" s="18"/>
      <c r="C30" s="205"/>
      <c r="D30" s="195"/>
      <c r="E30" s="127" t="str">
        <f aca="false">IF(D30="","",D30*O30)</f>
        <v/>
      </c>
      <c r="F30" s="195"/>
      <c r="G30" s="196" t="str">
        <f aca="false">IF(E30="","",E30*F30/12*365)</f>
        <v/>
      </c>
      <c r="H30" s="18"/>
      <c r="I30" s="183"/>
      <c r="O30" s="197" t="n">
        <f aca="false">IF(C30="",0,VLOOKUP(C30,$R$9:$T$45,3,0))</f>
        <v>0</v>
      </c>
      <c r="Q30" s="201"/>
      <c r="R30" s="202" t="s">
        <v>231</v>
      </c>
      <c r="S30" s="202" t="n">
        <v>3</v>
      </c>
      <c r="T30" s="203" t="n">
        <v>0.12</v>
      </c>
      <c r="U30" s="29" t="s">
        <v>217</v>
      </c>
    </row>
    <row r="31" customFormat="false" ht="15" hidden="false" customHeight="false" outlineLevel="0" collapsed="false">
      <c r="A31" s="183"/>
      <c r="B31" s="18"/>
      <c r="C31" s="18" t="s">
        <v>232</v>
      </c>
      <c r="D31" s="18"/>
      <c r="E31" s="207" t="n">
        <f aca="false">SUM(E25:E30)</f>
        <v>0</v>
      </c>
      <c r="F31" s="18"/>
      <c r="G31" s="143" t="n">
        <f aca="false">SUM(G25:G30)</f>
        <v>0</v>
      </c>
      <c r="H31" s="18"/>
      <c r="I31" s="183"/>
      <c r="J31" s="29" t="s">
        <v>221</v>
      </c>
      <c r="Q31" s="201" t="s">
        <v>233</v>
      </c>
      <c r="R31" s="202" t="s">
        <v>234</v>
      </c>
      <c r="S31" s="202" t="n">
        <v>3</v>
      </c>
      <c r="T31" s="203" t="n">
        <v>0.19</v>
      </c>
      <c r="U31" s="29" t="s">
        <v>217</v>
      </c>
    </row>
    <row r="32" customFormat="false" ht="15" hidden="false" customHeight="false" outlineLevel="0" collapsed="false">
      <c r="A32" s="183"/>
      <c r="B32" s="18"/>
      <c r="C32" s="18"/>
      <c r="D32" s="18"/>
      <c r="E32" s="18"/>
      <c r="F32" s="18"/>
      <c r="G32" s="18"/>
      <c r="H32" s="18"/>
      <c r="I32" s="183"/>
      <c r="Q32" s="201"/>
      <c r="R32" s="202" t="s">
        <v>235</v>
      </c>
      <c r="S32" s="202" t="n">
        <v>3</v>
      </c>
      <c r="T32" s="203" t="n">
        <v>0.1</v>
      </c>
      <c r="U32" s="29" t="s">
        <v>217</v>
      </c>
    </row>
    <row r="33" customFormat="false" ht="15" hidden="false" customHeight="false" outlineLevel="0" collapsed="false">
      <c r="A33" s="183"/>
      <c r="B33" s="183"/>
      <c r="C33" s="183"/>
      <c r="D33" s="183"/>
      <c r="E33" s="183"/>
      <c r="F33" s="183"/>
      <c r="G33" s="183"/>
      <c r="H33" s="183"/>
      <c r="I33" s="183"/>
      <c r="Q33" s="201"/>
      <c r="R33" s="202" t="s">
        <v>236</v>
      </c>
      <c r="S33" s="202" t="n">
        <v>3</v>
      </c>
      <c r="T33" s="203" t="n">
        <v>0</v>
      </c>
      <c r="U33" s="29" t="s">
        <v>217</v>
      </c>
    </row>
    <row r="34" customFormat="false" ht="15.75" hidden="false" customHeight="false" outlineLevel="0" collapsed="false">
      <c r="A34" s="183"/>
      <c r="B34" s="183"/>
      <c r="C34" s="212" t="s">
        <v>175</v>
      </c>
      <c r="D34" s="183"/>
      <c r="E34" s="183"/>
      <c r="F34" s="183"/>
      <c r="G34" s="183"/>
      <c r="H34" s="183"/>
      <c r="I34" s="183"/>
      <c r="Q34" s="201"/>
      <c r="R34" s="202"/>
      <c r="S34" s="202"/>
      <c r="T34" s="203"/>
    </row>
    <row r="35" customFormat="false" ht="15" hidden="false" customHeight="false" outlineLevel="0" collapsed="false">
      <c r="Q35" s="201" t="s">
        <v>237</v>
      </c>
      <c r="R35" s="202" t="s">
        <v>238</v>
      </c>
      <c r="S35" s="202" t="n">
        <v>3</v>
      </c>
      <c r="T35" s="203" t="n">
        <v>0.9</v>
      </c>
      <c r="U35" s="29" t="s">
        <v>217</v>
      </c>
    </row>
    <row r="36" customFormat="false" ht="15" hidden="false" customHeight="false" outlineLevel="0" collapsed="false">
      <c r="Q36" s="201"/>
      <c r="R36" s="150" t="s">
        <v>239</v>
      </c>
      <c r="S36" s="150" t="n">
        <v>3</v>
      </c>
      <c r="T36" s="213" t="n">
        <v>0.9</v>
      </c>
      <c r="U36" s="29" t="s">
        <v>217</v>
      </c>
    </row>
    <row r="37" customFormat="false" ht="15" hidden="false" customHeight="false" outlineLevel="0" collapsed="false">
      <c r="Q37" s="201"/>
      <c r="R37" s="202" t="s">
        <v>240</v>
      </c>
      <c r="S37" s="202" t="n">
        <v>3</v>
      </c>
      <c r="T37" s="203" t="n">
        <v>0.7</v>
      </c>
      <c r="U37" s="29" t="s">
        <v>217</v>
      </c>
    </row>
    <row r="38" customFormat="false" ht="15" hidden="false" customHeight="false" outlineLevel="0" collapsed="false">
      <c r="Q38" s="201"/>
      <c r="R38" s="150" t="s">
        <v>241</v>
      </c>
      <c r="S38" s="150" t="n">
        <v>3</v>
      </c>
      <c r="T38" s="203" t="n">
        <v>0.7</v>
      </c>
      <c r="U38" s="29" t="s">
        <v>217</v>
      </c>
    </row>
    <row r="39" customFormat="false" ht="15" hidden="false" customHeight="false" outlineLevel="0" collapsed="false">
      <c r="Q39" s="201"/>
      <c r="R39" s="150" t="s">
        <v>242</v>
      </c>
      <c r="S39" s="150" t="n">
        <v>3</v>
      </c>
      <c r="T39" s="203" t="n">
        <v>0.8</v>
      </c>
      <c r="U39" s="29" t="s">
        <v>217</v>
      </c>
    </row>
    <row r="40" customFormat="false" ht="15" hidden="false" customHeight="false" outlineLevel="0" collapsed="false">
      <c r="Q40" s="201"/>
      <c r="R40" s="150" t="s">
        <v>243</v>
      </c>
      <c r="S40" s="150" t="n">
        <v>3</v>
      </c>
      <c r="T40" s="203" t="n">
        <v>0.7</v>
      </c>
      <c r="U40" s="29" t="s">
        <v>217</v>
      </c>
    </row>
    <row r="41" customFormat="false" ht="15" hidden="false" customHeight="false" outlineLevel="0" collapsed="false">
      <c r="Q41" s="201"/>
      <c r="R41" s="150" t="s">
        <v>244</v>
      </c>
      <c r="S41" s="150" t="n">
        <v>3</v>
      </c>
      <c r="T41" s="203" t="n">
        <v>0.8</v>
      </c>
      <c r="U41" s="29" t="s">
        <v>217</v>
      </c>
    </row>
    <row r="42" customFormat="false" ht="15" hidden="false" customHeight="false" outlineLevel="0" collapsed="false">
      <c r="Q42" s="201"/>
      <c r="R42" s="202" t="s">
        <v>245</v>
      </c>
      <c r="S42" s="202" t="n">
        <v>3</v>
      </c>
      <c r="T42" s="203" t="n">
        <v>0.3</v>
      </c>
      <c r="U42" s="29" t="s">
        <v>217</v>
      </c>
    </row>
    <row r="43" customFormat="false" ht="15" hidden="false" customHeight="false" outlineLevel="0" collapsed="false">
      <c r="Q43" s="201"/>
      <c r="R43" s="202" t="s">
        <v>246</v>
      </c>
      <c r="S43" s="202" t="n">
        <v>3</v>
      </c>
      <c r="T43" s="203" t="n">
        <v>0.4</v>
      </c>
      <c r="U43" s="29" t="s">
        <v>217</v>
      </c>
    </row>
    <row r="44" customFormat="false" ht="15" hidden="false" customHeight="false" outlineLevel="0" collapsed="false">
      <c r="Q44" s="201"/>
      <c r="R44" s="202"/>
      <c r="S44" s="202"/>
      <c r="T44" s="203"/>
    </row>
    <row r="45" customFormat="false" ht="15.75" hidden="false" customHeight="false" outlineLevel="0" collapsed="false">
      <c r="Q45" s="209"/>
      <c r="R45" s="210"/>
      <c r="S45" s="210"/>
      <c r="T45" s="211"/>
    </row>
  </sheetData>
  <sheetProtection sheet="true" objects="true" scenarios="true"/>
  <mergeCells count="1">
    <mergeCell ref="C3:D3"/>
  </mergeCells>
  <dataValidations count="2">
    <dataValidation allowBlank="true" operator="between" showDropDown="false" showErrorMessage="true" showInputMessage="true" sqref="C9:C17" type="list">
      <formula1>$R$9:$R$25</formula1>
      <formula2>0</formula2>
    </dataValidation>
    <dataValidation allowBlank="true" operator="between" showDropDown="false" showErrorMessage="true" showInputMessage="true" sqref="C25:C30" type="list">
      <formula1>$R$27:$R$45</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AE84"/>
  <sheetViews>
    <sheetView showFormulas="false" showGridLines="false" showRowColHeaders="true" showZeros="true" rightToLeft="false" tabSelected="false" showOutlineSymbols="true" defaultGridColor="true" view="normal" topLeftCell="A1" colorId="64" zoomScale="86" zoomScaleNormal="86" zoomScalePageLayoutView="100" workbookViewId="0">
      <selection pane="topLeft" activeCell="C4" activeCellId="1" sqref="H48:I48 C4"/>
    </sheetView>
  </sheetViews>
  <sheetFormatPr defaultRowHeight="15" zeroHeight="false" outlineLevelRow="0" outlineLevelCol="0"/>
  <cols>
    <col collapsed="false" customWidth="true" hidden="false" outlineLevel="0" max="1" min="1" style="0" width="2.57"/>
    <col collapsed="false" customWidth="true" hidden="false" outlineLevel="0" max="2" min="2" style="0" width="10.99"/>
    <col collapsed="false" customWidth="true" hidden="false" outlineLevel="0" max="3" min="3" style="0" width="23.86"/>
    <col collapsed="false" customWidth="true" hidden="false" outlineLevel="0" max="8" min="4" style="0" width="10.85"/>
    <col collapsed="false" customWidth="true" hidden="false" outlineLevel="0" max="9" min="9" style="0" width="13.29"/>
    <col collapsed="false" customWidth="true" hidden="false" outlineLevel="0" max="10" min="10" style="0" width="2.14"/>
    <col collapsed="false" customWidth="true" hidden="false" outlineLevel="0" max="11" min="11" style="0" width="6.01"/>
    <col collapsed="false" customWidth="true" hidden="false" outlineLevel="0" max="12" min="12" style="0" width="3.29"/>
    <col collapsed="false" customWidth="true" hidden="false" outlineLevel="0" max="14" min="13" style="0" width="10.42"/>
    <col collapsed="false" customWidth="true" hidden="false" outlineLevel="0" max="15" min="15" style="0" width="8.57"/>
    <col collapsed="false" customWidth="true" hidden="false" outlineLevel="0" max="16" min="16" style="0" width="8.71"/>
    <col collapsed="false" customWidth="true" hidden="false" outlineLevel="0" max="18" min="17" style="0" width="9.14"/>
    <col collapsed="false" customWidth="true" hidden="false" outlineLevel="0" max="19" min="19" style="0" width="8.29"/>
    <col collapsed="false" customWidth="true" hidden="false" outlineLevel="0" max="22" min="20" style="0" width="9"/>
    <col collapsed="false" customWidth="true" hidden="false" outlineLevel="0" max="23" min="23" style="0" width="9.29"/>
    <col collapsed="false" customWidth="true" hidden="false" outlineLevel="0" max="28" min="24" style="0" width="10.14"/>
    <col collapsed="false" customWidth="true" hidden="false" outlineLevel="0" max="1025" min="29" style="0" width="10.67"/>
  </cols>
  <sheetData>
    <row r="1" customFormat="false" ht="15" hidden="false" customHeight="false" outlineLevel="0" collapsed="false">
      <c r="A1" s="214"/>
      <c r="B1" s="214" t="s">
        <v>247</v>
      </c>
      <c r="C1" s="214"/>
      <c r="D1" s="214"/>
      <c r="E1" s="214"/>
      <c r="F1" s="214"/>
      <c r="G1" s="214"/>
      <c r="H1" s="214"/>
      <c r="I1" s="214"/>
      <c r="J1" s="214"/>
      <c r="K1" s="214"/>
      <c r="L1" s="214"/>
      <c r="M1" s="214"/>
      <c r="N1" s="214"/>
      <c r="O1" s="214"/>
      <c r="P1" s="214"/>
      <c r="Q1" s="214"/>
      <c r="R1" s="214"/>
      <c r="S1" s="214"/>
      <c r="T1" s="214"/>
      <c r="U1" s="214"/>
      <c r="V1" s="214"/>
      <c r="W1" s="214"/>
      <c r="X1" s="183"/>
    </row>
    <row r="2" customFormat="false" ht="15" hidden="false" customHeight="false" outlineLevel="0" collapsed="false">
      <c r="A2" s="183"/>
      <c r="B2" s="183"/>
      <c r="C2" s="183"/>
      <c r="D2" s="183"/>
      <c r="E2" s="183"/>
      <c r="F2" s="183"/>
      <c r="G2" s="183"/>
      <c r="H2" s="183"/>
      <c r="I2" s="183"/>
      <c r="J2" s="183"/>
      <c r="K2" s="183"/>
      <c r="L2" s="183"/>
      <c r="X2" s="183"/>
    </row>
    <row r="3" customFormat="false" ht="15" hidden="false" customHeight="true" outlineLevel="0" collapsed="false">
      <c r="A3" s="5"/>
      <c r="B3" s="17" t="s">
        <v>195</v>
      </c>
      <c r="C3" s="18"/>
      <c r="D3" s="18"/>
      <c r="E3" s="18"/>
      <c r="F3" s="17" t="s">
        <v>248</v>
      </c>
      <c r="G3" s="17"/>
      <c r="H3" s="18"/>
      <c r="I3" s="18"/>
      <c r="J3" s="18"/>
      <c r="K3" s="18"/>
      <c r="L3" s="183"/>
      <c r="M3" s="215" t="s">
        <v>249</v>
      </c>
      <c r="N3" s="216"/>
      <c r="O3" s="29"/>
      <c r="P3" s="29"/>
      <c r="Q3" s="29"/>
      <c r="R3" s="29"/>
      <c r="S3" s="29"/>
      <c r="T3" s="29"/>
      <c r="U3" s="29"/>
      <c r="V3" s="29"/>
      <c r="W3" s="29"/>
      <c r="X3" s="183"/>
      <c r="Y3" s="217"/>
      <c r="Z3" s="217"/>
      <c r="AA3" s="217"/>
      <c r="AB3" s="217"/>
    </row>
    <row r="4" customFormat="false" ht="15.75" hidden="false" customHeight="false" outlineLevel="0" collapsed="false">
      <c r="A4" s="5"/>
      <c r="B4" s="18"/>
      <c r="C4" s="218" t="n">
        <f aca="false">'JPP-VL'!C2:F2</f>
        <v>0</v>
      </c>
      <c r="D4" s="219"/>
      <c r="E4" s="18"/>
      <c r="F4" s="17" t="s">
        <v>250</v>
      </c>
      <c r="G4" s="17"/>
      <c r="H4" s="29"/>
      <c r="I4" s="18"/>
      <c r="J4" s="18"/>
      <c r="K4" s="29"/>
      <c r="L4" s="183"/>
      <c r="M4" s="29"/>
      <c r="N4" s="29"/>
      <c r="O4" s="29" t="s">
        <v>251</v>
      </c>
      <c r="P4" s="29"/>
      <c r="Q4" s="29"/>
      <c r="R4" s="29"/>
      <c r="S4" s="29"/>
      <c r="T4" s="29"/>
      <c r="U4" s="29"/>
      <c r="V4" s="29"/>
      <c r="W4" s="29"/>
      <c r="X4" s="183"/>
      <c r="Y4" s="217"/>
      <c r="Z4" s="217"/>
      <c r="AA4" s="217"/>
      <c r="AB4" s="217"/>
    </row>
    <row r="5" customFormat="false" ht="13.5" hidden="false" customHeight="true" outlineLevel="0" collapsed="false">
      <c r="A5" s="5"/>
      <c r="B5" s="18"/>
      <c r="C5" s="18"/>
      <c r="D5" s="18"/>
      <c r="E5" s="18"/>
      <c r="F5" s="18"/>
      <c r="G5" s="18"/>
      <c r="H5" s="18"/>
      <c r="I5" s="18"/>
      <c r="J5" s="18"/>
      <c r="K5" s="18"/>
      <c r="L5" s="183"/>
      <c r="M5" s="29"/>
      <c r="N5" s="29"/>
      <c r="O5" s="29" t="s">
        <v>252</v>
      </c>
      <c r="P5" s="29"/>
      <c r="Q5" s="29"/>
      <c r="R5" s="29"/>
      <c r="S5" s="29"/>
      <c r="T5" s="29"/>
      <c r="U5" s="29"/>
      <c r="V5" s="29"/>
      <c r="W5" s="29"/>
      <c r="X5" s="183"/>
      <c r="Y5" s="217"/>
      <c r="Z5" s="217"/>
      <c r="AA5" s="217"/>
      <c r="AB5" s="217"/>
    </row>
    <row r="6" customFormat="false" ht="13.5" hidden="false" customHeight="true" outlineLevel="0" collapsed="false">
      <c r="A6" s="5"/>
      <c r="B6" s="17" t="s">
        <v>253</v>
      </c>
      <c r="C6" s="18"/>
      <c r="D6" s="18"/>
      <c r="E6" s="18"/>
      <c r="F6" s="18"/>
      <c r="G6" s="18"/>
      <c r="H6" s="18"/>
      <c r="I6" s="18"/>
      <c r="J6" s="18"/>
      <c r="K6" s="18"/>
      <c r="L6" s="183"/>
      <c r="M6" s="220" t="s">
        <v>254</v>
      </c>
      <c r="N6" s="216"/>
      <c r="O6" s="29"/>
      <c r="P6" s="29"/>
      <c r="Q6" s="29"/>
      <c r="R6" s="29"/>
      <c r="S6" s="29"/>
      <c r="T6" s="29"/>
      <c r="U6" s="29"/>
      <c r="V6" s="29"/>
      <c r="W6" s="29"/>
      <c r="X6" s="183"/>
      <c r="Y6" s="217"/>
      <c r="Z6" s="217"/>
      <c r="AA6" s="217"/>
      <c r="AB6" s="217"/>
    </row>
    <row r="7" customFormat="false" ht="5.25" hidden="false" customHeight="true" outlineLevel="0" collapsed="false">
      <c r="A7" s="5"/>
      <c r="B7" s="18"/>
      <c r="C7" s="18"/>
      <c r="D7" s="18"/>
      <c r="E7" s="18"/>
      <c r="F7" s="18"/>
      <c r="G7" s="18"/>
      <c r="H7" s="18"/>
      <c r="I7" s="18"/>
      <c r="J7" s="18"/>
      <c r="K7" s="18"/>
      <c r="L7" s="183"/>
      <c r="M7" s="29"/>
      <c r="N7" s="29"/>
      <c r="O7" s="29"/>
      <c r="P7" s="29"/>
      <c r="Q7" s="29"/>
      <c r="R7" s="29"/>
      <c r="S7" s="29"/>
      <c r="T7" s="29"/>
      <c r="U7" s="29"/>
      <c r="V7" s="29"/>
      <c r="W7" s="29"/>
      <c r="X7" s="183"/>
      <c r="Y7" s="217"/>
      <c r="Z7" s="217"/>
      <c r="AA7" s="217"/>
      <c r="AB7" s="217"/>
    </row>
    <row r="8" customFormat="false" ht="13.5" hidden="false" customHeight="true" outlineLevel="0" collapsed="false">
      <c r="A8" s="5"/>
      <c r="B8" s="18"/>
      <c r="C8" s="221" t="s">
        <v>255</v>
      </c>
      <c r="D8" s="222"/>
      <c r="E8" s="222" t="s">
        <v>256</v>
      </c>
      <c r="F8" s="223" t="s">
        <v>257</v>
      </c>
      <c r="G8" s="224"/>
      <c r="H8" s="18"/>
      <c r="I8" s="223" t="s">
        <v>258</v>
      </c>
      <c r="J8" s="224"/>
      <c r="K8" s="18"/>
      <c r="L8" s="183"/>
      <c r="M8" s="183"/>
      <c r="N8" s="183"/>
      <c r="O8" s="183"/>
      <c r="P8" s="183"/>
      <c r="Q8" s="183"/>
      <c r="R8" s="183"/>
      <c r="S8" s="183"/>
      <c r="T8" s="183"/>
      <c r="U8" s="183"/>
      <c r="V8" s="183"/>
      <c r="W8" s="183"/>
      <c r="X8" s="183"/>
      <c r="Y8" s="217" t="s">
        <v>259</v>
      </c>
      <c r="Z8" s="217" t="s">
        <v>257</v>
      </c>
      <c r="AA8" s="217"/>
      <c r="AB8" s="217"/>
    </row>
    <row r="9" customFormat="false" ht="13.5" hidden="false" customHeight="true" outlineLevel="0" collapsed="false">
      <c r="A9" s="5"/>
      <c r="B9" s="18"/>
      <c r="C9" s="225"/>
      <c r="D9" s="226" t="s">
        <v>122</v>
      </c>
      <c r="E9" s="227" t="s">
        <v>260</v>
      </c>
      <c r="F9" s="226" t="s">
        <v>261</v>
      </c>
      <c r="G9" s="224"/>
      <c r="H9" s="18"/>
      <c r="I9" s="226" t="s">
        <v>137</v>
      </c>
      <c r="J9" s="224"/>
      <c r="K9" s="18"/>
      <c r="L9" s="183"/>
      <c r="M9" s="228" t="n">
        <v>0</v>
      </c>
      <c r="N9" s="29" t="s">
        <v>262</v>
      </c>
      <c r="O9" s="29"/>
      <c r="P9" s="29"/>
      <c r="Q9" s="29"/>
      <c r="R9" s="29"/>
      <c r="S9" s="29"/>
      <c r="T9" s="29"/>
      <c r="U9" s="29"/>
      <c r="V9" s="29"/>
      <c r="W9" s="29"/>
      <c r="X9" s="183"/>
      <c r="Y9" s="217" t="s">
        <v>263</v>
      </c>
      <c r="Z9" s="217" t="s">
        <v>264</v>
      </c>
      <c r="AA9" s="217"/>
      <c r="AB9" s="217"/>
    </row>
    <row r="10" customFormat="false" ht="13.5" hidden="false" customHeight="true" outlineLevel="0" collapsed="false">
      <c r="A10" s="5"/>
      <c r="B10" s="18"/>
      <c r="C10" s="123" t="s">
        <v>156</v>
      </c>
      <c r="D10" s="193" t="n">
        <f aca="false">'JPP-VL'!L43</f>
        <v>0</v>
      </c>
      <c r="E10" s="206" t="n">
        <v>6.2</v>
      </c>
      <c r="F10" s="131" t="n">
        <f aca="false">D10*E10</f>
        <v>0</v>
      </c>
      <c r="G10" s="229"/>
      <c r="H10" s="18"/>
      <c r="I10" s="193" t="n">
        <f aca="false">'JPP-VL'!N50</f>
        <v>0</v>
      </c>
      <c r="J10" s="224"/>
      <c r="K10" s="18"/>
      <c r="L10" s="183"/>
      <c r="M10" s="230" t="s">
        <v>265</v>
      </c>
      <c r="N10" s="231" t="s">
        <v>266</v>
      </c>
      <c r="O10" s="231"/>
      <c r="P10" s="29"/>
      <c r="Q10" s="29"/>
      <c r="R10" s="29"/>
      <c r="S10" s="29"/>
      <c r="T10" s="29"/>
      <c r="U10" s="29"/>
      <c r="V10" s="29"/>
      <c r="W10" s="29"/>
      <c r="X10" s="183"/>
      <c r="Y10" s="232" t="n">
        <f aca="false">IF(D10=0,0,I10/365/D10)</f>
        <v>0</v>
      </c>
      <c r="Z10" s="233" t="n">
        <f aca="false">F10*Y10</f>
        <v>0</v>
      </c>
      <c r="AA10" s="217"/>
      <c r="AB10" s="217"/>
    </row>
    <row r="11" customFormat="false" ht="13.5" hidden="false" customHeight="true" outlineLevel="0" collapsed="false">
      <c r="A11" s="5"/>
      <c r="B11" s="18"/>
      <c r="C11" s="123" t="s">
        <v>267</v>
      </c>
      <c r="D11" s="234" t="n">
        <f aca="false">'Autres UGB'!E22</f>
        <v>0</v>
      </c>
      <c r="E11" s="206" t="n">
        <v>6.2</v>
      </c>
      <c r="F11" s="131" t="n">
        <f aca="false">D11*E11</f>
        <v>0</v>
      </c>
      <c r="G11" s="229"/>
      <c r="H11" s="18"/>
      <c r="I11" s="234" t="n">
        <f aca="false">'Autres UGB'!G22</f>
        <v>0</v>
      </c>
      <c r="J11" s="224"/>
      <c r="K11" s="18"/>
      <c r="L11" s="183"/>
      <c r="M11" s="235"/>
      <c r="N11" s="29" t="s">
        <v>268</v>
      </c>
      <c r="O11" s="29"/>
      <c r="P11" s="29"/>
      <c r="Q11" s="29"/>
      <c r="R11" s="29"/>
      <c r="S11" s="29"/>
      <c r="T11" s="29"/>
      <c r="U11" s="29"/>
      <c r="V11" s="29"/>
      <c r="W11" s="29"/>
      <c r="X11" s="183"/>
      <c r="Y11" s="232" t="n">
        <f aca="false">IF(D11=0,0,I11/365/D11)</f>
        <v>0</v>
      </c>
      <c r="Z11" s="233" t="n">
        <f aca="false">F11*Y11</f>
        <v>0</v>
      </c>
      <c r="AA11" s="217"/>
      <c r="AB11" s="217"/>
    </row>
    <row r="12" customFormat="false" ht="13.5" hidden="false" customHeight="true" outlineLevel="0" collapsed="false">
      <c r="A12" s="5"/>
      <c r="B12" s="18"/>
      <c r="C12" s="123" t="s">
        <v>269</v>
      </c>
      <c r="D12" s="234" t="n">
        <f aca="false">'Autres UGB'!E31</f>
        <v>0</v>
      </c>
      <c r="E12" s="206" t="n">
        <v>6.2</v>
      </c>
      <c r="F12" s="131" t="n">
        <f aca="false">D12*E12</f>
        <v>0</v>
      </c>
      <c r="G12" s="229"/>
      <c r="H12" s="18"/>
      <c r="I12" s="234" t="n">
        <f aca="false">'Autres UGB'!G31</f>
        <v>0</v>
      </c>
      <c r="J12" s="224"/>
      <c r="K12" s="18"/>
      <c r="L12" s="183"/>
      <c r="M12" s="29"/>
      <c r="N12" s="29"/>
      <c r="O12" s="29"/>
      <c r="P12" s="29"/>
      <c r="Q12" s="29"/>
      <c r="R12" s="29"/>
      <c r="S12" s="29"/>
      <c r="T12" s="29"/>
      <c r="U12" s="29"/>
      <c r="V12" s="29"/>
      <c r="W12" s="29"/>
      <c r="X12" s="183"/>
      <c r="Y12" s="232" t="n">
        <f aca="false">IF(D12=0,0,I12/365/D12)</f>
        <v>0</v>
      </c>
      <c r="Z12" s="233" t="n">
        <f aca="false">F12*Y12</f>
        <v>0</v>
      </c>
      <c r="AA12" s="217"/>
      <c r="AB12" s="217"/>
    </row>
    <row r="13" customFormat="false" ht="13.5" hidden="false" customHeight="true" outlineLevel="0" collapsed="false">
      <c r="A13" s="5"/>
      <c r="B13" s="18"/>
      <c r="C13" s="18"/>
      <c r="D13" s="18"/>
      <c r="E13" s="18"/>
      <c r="F13" s="236" t="n">
        <f aca="false">SUM(F10:F12)</f>
        <v>0</v>
      </c>
      <c r="G13" s="237"/>
      <c r="H13" s="18"/>
      <c r="I13" s="236" t="n">
        <f aca="false">SUM(I10:I12)</f>
        <v>0</v>
      </c>
      <c r="J13" s="224"/>
      <c r="K13" s="18"/>
      <c r="L13" s="183"/>
      <c r="M13" s="29"/>
      <c r="N13" s="238" t="s">
        <v>270</v>
      </c>
      <c r="O13" s="238"/>
      <c r="P13" s="238"/>
      <c r="Q13" s="238"/>
      <c r="R13" s="238"/>
      <c r="S13" s="238"/>
      <c r="T13" s="238"/>
      <c r="U13" s="238"/>
      <c r="V13" s="239"/>
      <c r="W13" s="239"/>
      <c r="X13" s="183"/>
      <c r="Y13" s="217"/>
      <c r="Z13" s="240" t="n">
        <f aca="false">SUM(Z10:Z12)</f>
        <v>0</v>
      </c>
      <c r="AA13" s="217" t="s">
        <v>271</v>
      </c>
      <c r="AB13" s="217"/>
    </row>
    <row r="14" customFormat="false" ht="13.5" hidden="false" customHeight="true" outlineLevel="0" collapsed="false">
      <c r="A14" s="5"/>
      <c r="B14" s="241" t="s">
        <v>272</v>
      </c>
      <c r="C14" s="18"/>
      <c r="D14" s="18"/>
      <c r="E14" s="18"/>
      <c r="F14" s="18"/>
      <c r="G14" s="18"/>
      <c r="H14" s="18"/>
      <c r="I14" s="71" t="n">
        <f aca="false">I11+I12</f>
        <v>0</v>
      </c>
      <c r="J14" s="18"/>
      <c r="K14" s="18"/>
      <c r="L14" s="183"/>
      <c r="M14" s="29"/>
      <c r="N14" s="239" t="s">
        <v>273</v>
      </c>
      <c r="O14" s="239"/>
      <c r="P14" s="239"/>
      <c r="Q14" s="239"/>
      <c r="R14" s="239"/>
      <c r="S14" s="239"/>
      <c r="T14" s="239"/>
      <c r="U14" s="239"/>
      <c r="V14" s="239"/>
      <c r="W14" s="239"/>
      <c r="X14" s="183"/>
      <c r="Y14" s="217"/>
      <c r="Z14" s="240" t="n">
        <f aca="false">I13*15/1000</f>
        <v>0</v>
      </c>
      <c r="AA14" s="217" t="s">
        <v>274</v>
      </c>
      <c r="AB14" s="217"/>
    </row>
    <row r="15" customFormat="false" ht="15.75" hidden="false" customHeight="true" outlineLevel="0" collapsed="false">
      <c r="A15" s="5"/>
      <c r="B15" s="242"/>
      <c r="C15" s="242"/>
      <c r="D15" s="243"/>
      <c r="E15" s="23"/>
      <c r="F15" s="244" t="s">
        <v>275</v>
      </c>
      <c r="G15" s="244"/>
      <c r="H15" s="18"/>
      <c r="I15" s="18"/>
      <c r="J15" s="18"/>
      <c r="K15" s="18"/>
      <c r="L15" s="183"/>
      <c r="M15" s="29"/>
      <c r="N15" s="239" t="s">
        <v>276</v>
      </c>
      <c r="O15" s="239"/>
      <c r="P15" s="239"/>
      <c r="Q15" s="239"/>
      <c r="R15" s="239"/>
      <c r="S15" s="239"/>
      <c r="T15" s="239"/>
      <c r="U15" s="239"/>
      <c r="V15" s="239"/>
      <c r="W15" s="239"/>
      <c r="X15" s="183"/>
      <c r="Y15" s="217"/>
      <c r="Z15" s="245"/>
      <c r="AA15" s="217"/>
      <c r="AB15" s="217"/>
    </row>
    <row r="16" customFormat="false" ht="13.5" hidden="false" customHeight="true" outlineLevel="0" collapsed="false">
      <c r="A16" s="5"/>
      <c r="B16" s="202"/>
      <c r="C16" s="246" t="s">
        <v>277</v>
      </c>
      <c r="D16" s="247" t="s">
        <v>278</v>
      </c>
      <c r="E16" s="247" t="s">
        <v>279</v>
      </c>
      <c r="F16" s="247" t="s">
        <v>280</v>
      </c>
      <c r="G16" s="223" t="s">
        <v>281</v>
      </c>
      <c r="H16" s="223" t="s">
        <v>282</v>
      </c>
      <c r="I16" s="248" t="s">
        <v>283</v>
      </c>
      <c r="J16" s="224"/>
      <c r="K16" s="249" t="s">
        <v>284</v>
      </c>
      <c r="L16" s="183"/>
      <c r="M16" s="29"/>
      <c r="N16" s="18"/>
      <c r="O16" s="18"/>
      <c r="P16" s="18"/>
      <c r="Q16" s="18"/>
      <c r="R16" s="18"/>
      <c r="S16" s="18"/>
      <c r="T16" s="18"/>
      <c r="U16" s="239" t="s">
        <v>285</v>
      </c>
      <c r="V16" s="239"/>
      <c r="W16" s="239"/>
      <c r="X16" s="183"/>
      <c r="Y16" s="217"/>
      <c r="Z16" s="217"/>
      <c r="AA16" s="217"/>
      <c r="AB16" s="217"/>
    </row>
    <row r="17" customFormat="false" ht="13.5" hidden="false" customHeight="true" outlineLevel="0" collapsed="false">
      <c r="A17" s="5"/>
      <c r="B17" s="250"/>
      <c r="C17" s="250"/>
      <c r="D17" s="251" t="s">
        <v>146</v>
      </c>
      <c r="E17" s="251" t="s">
        <v>286</v>
      </c>
      <c r="F17" s="251" t="s">
        <v>261</v>
      </c>
      <c r="G17" s="226" t="s">
        <v>287</v>
      </c>
      <c r="H17" s="226" t="s">
        <v>288</v>
      </c>
      <c r="I17" s="226" t="s">
        <v>289</v>
      </c>
      <c r="J17" s="224"/>
      <c r="K17" s="249"/>
      <c r="L17" s="183"/>
      <c r="M17" s="29"/>
      <c r="N17" s="18"/>
      <c r="O17" s="18"/>
      <c r="P17" s="18"/>
      <c r="Q17" s="18"/>
      <c r="R17" s="18"/>
      <c r="S17" s="136"/>
      <c r="T17" s="136"/>
      <c r="U17" s="252" t="s">
        <v>290</v>
      </c>
      <c r="V17" s="252"/>
      <c r="W17" s="239" t="s">
        <v>291</v>
      </c>
      <c r="X17" s="183"/>
      <c r="Y17" s="217"/>
      <c r="Z17" s="217"/>
      <c r="AA17" s="217"/>
      <c r="AB17" s="217"/>
    </row>
    <row r="18" customFormat="false" ht="13.5" hidden="false" customHeight="true" outlineLevel="0" collapsed="false">
      <c r="A18" s="5"/>
      <c r="B18" s="222" t="s">
        <v>292</v>
      </c>
      <c r="C18" s="253" t="s">
        <v>293</v>
      </c>
      <c r="D18" s="254"/>
      <c r="E18" s="254"/>
      <c r="F18" s="255" t="n">
        <f aca="false">D18*E18</f>
        <v>0</v>
      </c>
      <c r="G18" s="256"/>
      <c r="H18" s="24"/>
      <c r="I18" s="257" t="n">
        <f aca="false">F18+H18</f>
        <v>0</v>
      </c>
      <c r="J18" s="258"/>
      <c r="K18" s="249"/>
      <c r="L18" s="183"/>
      <c r="M18" s="29"/>
      <c r="N18" s="29"/>
      <c r="O18" s="29"/>
      <c r="P18" s="29"/>
      <c r="Q18" s="29"/>
      <c r="R18" s="29"/>
      <c r="S18" s="239"/>
      <c r="T18" s="239"/>
      <c r="U18" s="259" t="str">
        <f aca="false">C18</f>
        <v>maïs ensilage</v>
      </c>
      <c r="V18" s="260" t="n">
        <v>0.1</v>
      </c>
      <c r="W18" s="261" t="str">
        <f aca="false">IF(E18="","",E18*(1-V18))</f>
        <v/>
      </c>
      <c r="X18" s="183"/>
      <c r="Y18" s="217"/>
      <c r="Z18" s="217"/>
      <c r="AA18" s="217"/>
      <c r="AB18" s="217"/>
    </row>
    <row r="19" customFormat="false" ht="13.5" hidden="false" customHeight="true" outlineLevel="0" collapsed="false">
      <c r="A19" s="5"/>
      <c r="B19" s="262" t="s">
        <v>294</v>
      </c>
      <c r="C19" s="137" t="s">
        <v>295</v>
      </c>
      <c r="D19" s="254"/>
      <c r="E19" s="254"/>
      <c r="F19" s="255" t="n">
        <f aca="false">D19*E19</f>
        <v>0</v>
      </c>
      <c r="G19" s="256"/>
      <c r="H19" s="24"/>
      <c r="I19" s="257" t="n">
        <f aca="false">F19+H19</f>
        <v>0</v>
      </c>
      <c r="J19" s="258"/>
      <c r="K19" s="249"/>
      <c r="L19" s="183"/>
      <c r="M19" s="29" t="s">
        <v>296</v>
      </c>
      <c r="N19" s="29"/>
      <c r="O19" s="29"/>
      <c r="P19" s="29"/>
      <c r="Q19" s="29"/>
      <c r="R19" s="29"/>
      <c r="S19" s="239"/>
      <c r="T19" s="239"/>
      <c r="U19" s="259" t="str">
        <f aca="false">C19</f>
        <v>betteraves et autres</v>
      </c>
      <c r="V19" s="260" t="n">
        <v>0.15</v>
      </c>
      <c r="W19" s="261" t="str">
        <f aca="false">IF(E19="","",E19*(1-V19))</f>
        <v/>
      </c>
      <c r="X19" s="183"/>
      <c r="Y19" s="217"/>
      <c r="Z19" s="217"/>
      <c r="AA19" s="217"/>
      <c r="AB19" s="217"/>
    </row>
    <row r="20" customFormat="false" ht="13.5" hidden="false" customHeight="true" outlineLevel="0" collapsed="false">
      <c r="A20" s="5"/>
      <c r="B20" s="263"/>
      <c r="C20" s="137" t="s">
        <v>297</v>
      </c>
      <c r="D20" s="195"/>
      <c r="E20" s="195"/>
      <c r="F20" s="255" t="n">
        <f aca="false">D20*E20</f>
        <v>0</v>
      </c>
      <c r="G20" s="256"/>
      <c r="H20" s="24"/>
      <c r="I20" s="257" t="n">
        <f aca="false">F20+H20</f>
        <v>0</v>
      </c>
      <c r="J20" s="258"/>
      <c r="K20" s="249"/>
      <c r="L20" s="183"/>
      <c r="M20" s="29" t="s">
        <v>298</v>
      </c>
      <c r="N20" s="29"/>
      <c r="O20" s="264" t="s">
        <v>299</v>
      </c>
      <c r="P20" s="264"/>
      <c r="Q20" s="264"/>
      <c r="R20" s="29"/>
      <c r="S20" s="239"/>
      <c r="T20" s="239"/>
      <c r="U20" s="259" t="str">
        <f aca="false">C20</f>
        <v>céréales, méteils ensilés</v>
      </c>
      <c r="V20" s="260" t="n">
        <v>0.1</v>
      </c>
      <c r="W20" s="261" t="str">
        <f aca="false">IF(E20="","",E20*(1-V20))</f>
        <v/>
      </c>
      <c r="X20" s="183"/>
      <c r="Y20" s="217"/>
      <c r="Z20" s="217"/>
      <c r="AA20" s="217"/>
      <c r="AB20" s="217"/>
    </row>
    <row r="21" customFormat="false" ht="13.5" hidden="false" customHeight="true" outlineLevel="0" collapsed="false">
      <c r="A21" s="5"/>
      <c r="B21" s="263"/>
      <c r="C21" s="253" t="s">
        <v>300</v>
      </c>
      <c r="D21" s="195"/>
      <c r="E21" s="195"/>
      <c r="F21" s="255" t="n">
        <f aca="false">D21*E21</f>
        <v>0</v>
      </c>
      <c r="G21" s="256"/>
      <c r="H21" s="24"/>
      <c r="I21" s="257" t="n">
        <f aca="false">F21+H21</f>
        <v>0</v>
      </c>
      <c r="J21" s="258"/>
      <c r="K21" s="249"/>
      <c r="L21" s="183"/>
      <c r="M21" s="29"/>
      <c r="N21" s="29"/>
      <c r="O21" s="264"/>
      <c r="P21" s="265" t="s">
        <v>264</v>
      </c>
      <c r="Q21" s="265" t="s">
        <v>146</v>
      </c>
      <c r="R21" s="29"/>
      <c r="S21" s="239"/>
      <c r="T21" s="239"/>
      <c r="U21" s="259" t="str">
        <f aca="false">C21</f>
        <v>prairies de fauche</v>
      </c>
      <c r="V21" s="260" t="n">
        <v>0.15</v>
      </c>
      <c r="W21" s="261" t="str">
        <f aca="false">IF(E21="","",E21*(1-V21))</f>
        <v/>
      </c>
      <c r="X21" s="183"/>
      <c r="Y21" s="217"/>
      <c r="Z21" s="217"/>
      <c r="AA21" s="217"/>
      <c r="AB21" s="217"/>
    </row>
    <row r="22" customFormat="false" ht="13.5" hidden="false" customHeight="true" outlineLevel="0" collapsed="false">
      <c r="A22" s="5"/>
      <c r="B22" s="263"/>
      <c r="C22" s="253" t="s">
        <v>301</v>
      </c>
      <c r="D22" s="195"/>
      <c r="E22" s="195"/>
      <c r="F22" s="255" t="n">
        <f aca="false">D22*E22</f>
        <v>0</v>
      </c>
      <c r="G22" s="266"/>
      <c r="H22" s="24"/>
      <c r="I22" s="257" t="n">
        <f aca="false">F22+H22</f>
        <v>0</v>
      </c>
      <c r="J22" s="258"/>
      <c r="K22" s="249"/>
      <c r="L22" s="183"/>
      <c r="M22" s="196" t="n">
        <f aca="false">IF(E22*G22&gt;2,D22,0)</f>
        <v>0</v>
      </c>
      <c r="N22" s="29"/>
      <c r="O22" s="29"/>
      <c r="P22" s="29"/>
      <c r="Q22" s="29"/>
      <c r="R22" s="29"/>
      <c r="S22" s="239"/>
      <c r="T22" s="239"/>
      <c r="U22" s="259" t="str">
        <f aca="false">C22</f>
        <v>prairies fauche et pâture</v>
      </c>
      <c r="V22" s="260" t="n">
        <v>0.15</v>
      </c>
      <c r="W22" s="261" t="str">
        <f aca="false">IF(E22="","",E22*(1-V22))</f>
        <v/>
      </c>
      <c r="X22" s="183"/>
      <c r="Y22" s="217"/>
      <c r="Z22" s="217"/>
      <c r="AA22" s="217"/>
      <c r="AB22" s="217"/>
    </row>
    <row r="23" customFormat="false" ht="13.5" hidden="false" customHeight="true" outlineLevel="0" collapsed="false">
      <c r="A23" s="5"/>
      <c r="B23" s="263"/>
      <c r="C23" s="253" t="s">
        <v>302</v>
      </c>
      <c r="D23" s="195"/>
      <c r="E23" s="195"/>
      <c r="F23" s="255" t="n">
        <f aca="false">D23*E23</f>
        <v>0</v>
      </c>
      <c r="G23" s="267" t="n">
        <v>1</v>
      </c>
      <c r="H23" s="24"/>
      <c r="I23" s="257" t="n">
        <f aca="false">F23+H23</f>
        <v>0</v>
      </c>
      <c r="J23" s="258"/>
      <c r="K23" s="249"/>
      <c r="L23" s="183"/>
      <c r="M23" s="196" t="n">
        <f aca="false">D23</f>
        <v>0</v>
      </c>
      <c r="N23" s="31" t="s">
        <v>303</v>
      </c>
      <c r="O23" s="31"/>
      <c r="P23" s="268" t="n">
        <f aca="false">'JPP-VL'!AF49</f>
        <v>0</v>
      </c>
      <c r="Q23" s="268" t="n">
        <f aca="false">'JPP-VL'!F48</f>
        <v>0</v>
      </c>
      <c r="R23" s="29"/>
      <c r="S23" s="239"/>
      <c r="T23" s="239"/>
      <c r="U23" s="259" t="str">
        <f aca="false">C23</f>
        <v>prairies pâturées</v>
      </c>
      <c r="V23" s="260" t="n">
        <v>0.15</v>
      </c>
      <c r="W23" s="261" t="str">
        <f aca="false">IF(E23="","",E23*(1-V23))</f>
        <v/>
      </c>
      <c r="X23" s="183"/>
      <c r="Y23" s="217"/>
      <c r="Z23" s="217"/>
      <c r="AA23" s="217"/>
      <c r="AB23" s="217"/>
    </row>
    <row r="24" customFormat="false" ht="13.5" hidden="false" customHeight="true" outlineLevel="0" collapsed="false">
      <c r="A24" s="5"/>
      <c r="B24" s="263"/>
      <c r="C24" s="253" t="s">
        <v>304</v>
      </c>
      <c r="D24" s="195"/>
      <c r="E24" s="195"/>
      <c r="F24" s="255" t="n">
        <f aca="false">D24*E24</f>
        <v>0</v>
      </c>
      <c r="G24" s="266"/>
      <c r="H24" s="24"/>
      <c r="I24" s="257" t="n">
        <f aca="false">F24+H24</f>
        <v>0</v>
      </c>
      <c r="J24" s="258"/>
      <c r="K24" s="249"/>
      <c r="L24" s="183"/>
      <c r="M24" s="196" t="n">
        <f aca="false">IF(E24*G24&gt;2,D24,0)</f>
        <v>0</v>
      </c>
      <c r="N24" s="31" t="s">
        <v>304</v>
      </c>
      <c r="O24" s="31"/>
      <c r="P24" s="268" t="n">
        <f aca="false">'JPP-VL'!AF50</f>
        <v>0</v>
      </c>
      <c r="Q24" s="268" t="n">
        <f aca="false">'JPP-VL'!F49</f>
        <v>0</v>
      </c>
      <c r="R24" s="29"/>
      <c r="S24" s="239"/>
      <c r="T24" s="239"/>
      <c r="U24" s="259" t="str">
        <f aca="false">C24</f>
        <v>autres fourrages</v>
      </c>
      <c r="V24" s="260" t="n">
        <v>0.15</v>
      </c>
      <c r="W24" s="261" t="str">
        <f aca="false">IF(E24="","",E24*(1-V24))</f>
        <v/>
      </c>
      <c r="X24" s="183"/>
      <c r="Y24" s="217"/>
      <c r="Z24" s="217"/>
      <c r="AA24" s="217"/>
      <c r="AB24" s="217"/>
    </row>
    <row r="25" customFormat="false" ht="13.5" hidden="false" customHeight="true" outlineLevel="0" collapsed="false">
      <c r="A25" s="5"/>
      <c r="B25" s="263"/>
      <c r="C25" s="269" t="s">
        <v>304</v>
      </c>
      <c r="D25" s="270"/>
      <c r="E25" s="270"/>
      <c r="F25" s="271" t="n">
        <f aca="false">D25*E25</f>
        <v>0</v>
      </c>
      <c r="G25" s="272"/>
      <c r="H25" s="273"/>
      <c r="I25" s="274" t="n">
        <f aca="false">F25+H25</f>
        <v>0</v>
      </c>
      <c r="J25" s="258"/>
      <c r="K25" s="223" t="s">
        <v>146</v>
      </c>
      <c r="L25" s="183"/>
      <c r="M25" s="275" t="n">
        <f aca="false">IF(E25*G25&gt;2,D25,0)</f>
        <v>0</v>
      </c>
      <c r="N25" s="276"/>
      <c r="O25" s="276"/>
      <c r="P25" s="29"/>
      <c r="Q25" s="29"/>
      <c r="R25" s="29"/>
      <c r="S25" s="252"/>
      <c r="T25" s="252"/>
      <c r="U25" s="277" t="str">
        <f aca="false">C25</f>
        <v>autres fourrages</v>
      </c>
      <c r="V25" s="278" t="n">
        <v>0.15</v>
      </c>
      <c r="W25" s="261" t="str">
        <f aca="false">IF(E25="","",E25*(1-V25))</f>
        <v/>
      </c>
      <c r="X25" s="183"/>
      <c r="Y25" s="217"/>
      <c r="Z25" s="217"/>
      <c r="AA25" s="217"/>
      <c r="AB25" s="217"/>
    </row>
    <row r="26" customFormat="false" ht="13.5" hidden="false" customHeight="true" outlineLevel="0" collapsed="false">
      <c r="A26" s="5"/>
      <c r="B26" s="279" t="s">
        <v>292</v>
      </c>
      <c r="C26" s="280" t="s">
        <v>301</v>
      </c>
      <c r="D26" s="281"/>
      <c r="E26" s="281"/>
      <c r="F26" s="282" t="n">
        <f aca="false">D26*E26</f>
        <v>0</v>
      </c>
      <c r="G26" s="283"/>
      <c r="H26" s="284"/>
      <c r="I26" s="285" t="n">
        <f aca="false">F26+H26</f>
        <v>0</v>
      </c>
      <c r="J26" s="258"/>
      <c r="K26" s="286" t="n">
        <v>1</v>
      </c>
      <c r="L26" s="183"/>
      <c r="M26" s="287" t="n">
        <f aca="false">IF(E26*G26&gt;1,(D26-K26),0)</f>
        <v>0</v>
      </c>
      <c r="N26" s="276"/>
      <c r="O26" s="276"/>
      <c r="P26" s="29"/>
      <c r="Q26" s="29"/>
      <c r="R26" s="29"/>
      <c r="S26" s="239"/>
      <c r="T26" s="239"/>
      <c r="U26" s="259" t="str">
        <f aca="false">C26</f>
        <v>prairies fauche et pâture</v>
      </c>
      <c r="V26" s="260" t="n">
        <v>0.2</v>
      </c>
      <c r="W26" s="261" t="str">
        <f aca="false">IF(E26="","",E26*(1-V26))</f>
        <v/>
      </c>
      <c r="X26" s="183"/>
      <c r="Y26" s="217"/>
      <c r="Z26" s="217"/>
      <c r="AA26" s="217"/>
      <c r="AB26" s="217"/>
    </row>
    <row r="27" customFormat="false" ht="13.5" hidden="false" customHeight="true" outlineLevel="0" collapsed="false">
      <c r="A27" s="5"/>
      <c r="B27" s="288" t="s">
        <v>305</v>
      </c>
      <c r="C27" s="289" t="s">
        <v>302</v>
      </c>
      <c r="D27" s="195"/>
      <c r="E27" s="195"/>
      <c r="F27" s="255" t="n">
        <f aca="false">D27*E27</f>
        <v>0</v>
      </c>
      <c r="G27" s="267" t="n">
        <v>1</v>
      </c>
      <c r="H27" s="24"/>
      <c r="I27" s="290" t="n">
        <f aca="false">F27+H27</f>
        <v>0</v>
      </c>
      <c r="J27" s="258"/>
      <c r="K27" s="291" t="n">
        <v>1</v>
      </c>
      <c r="L27" s="183"/>
      <c r="M27" s="292" t="n">
        <f aca="false">IF(E27*G27&gt;1,(D27-K27),0)</f>
        <v>0</v>
      </c>
      <c r="N27" s="31" t="s">
        <v>306</v>
      </c>
      <c r="O27" s="31"/>
      <c r="P27" s="268" t="n">
        <f aca="false">'JPP-VL'!AF51</f>
        <v>0</v>
      </c>
      <c r="Q27" s="268" t="n">
        <f aca="false">'JPP-VL'!F50</f>
        <v>0</v>
      </c>
      <c r="R27" s="29"/>
      <c r="S27" s="239"/>
      <c r="T27" s="239"/>
      <c r="U27" s="259" t="str">
        <f aca="false">C27</f>
        <v>prairies pâturées</v>
      </c>
      <c r="V27" s="260" t="n">
        <v>0.2</v>
      </c>
      <c r="W27" s="261" t="str">
        <f aca="false">IF(E27="","",E27*(1-V27))</f>
        <v/>
      </c>
      <c r="X27" s="183"/>
      <c r="Y27" s="217"/>
      <c r="Z27" s="217"/>
      <c r="AA27" s="217"/>
      <c r="AB27" s="217"/>
    </row>
    <row r="28" customFormat="false" ht="13.5" hidden="false" customHeight="true" outlineLevel="0" collapsed="false">
      <c r="A28" s="5"/>
      <c r="B28" s="288"/>
      <c r="C28" s="289" t="s">
        <v>307</v>
      </c>
      <c r="D28" s="195"/>
      <c r="E28" s="195"/>
      <c r="F28" s="255" t="n">
        <f aca="false">D28*E28</f>
        <v>0</v>
      </c>
      <c r="G28" s="266"/>
      <c r="H28" s="24"/>
      <c r="I28" s="290" t="n">
        <f aca="false">F28+H28</f>
        <v>0</v>
      </c>
      <c r="J28" s="258"/>
      <c r="K28" s="291" t="n">
        <v>1</v>
      </c>
      <c r="L28" s="183"/>
      <c r="M28" s="292" t="n">
        <f aca="false">IF(E28*G28&gt;1,(D28-K28),0)</f>
        <v>0</v>
      </c>
      <c r="N28" s="31" t="s">
        <v>308</v>
      </c>
      <c r="O28" s="31"/>
      <c r="P28" s="268" t="n">
        <f aca="false">'JPP-VL'!AF52</f>
        <v>0</v>
      </c>
      <c r="Q28" s="268" t="n">
        <f aca="false">'JPP-VL'!F51</f>
        <v>0</v>
      </c>
      <c r="R28" s="29"/>
      <c r="S28" s="239"/>
      <c r="T28" s="239"/>
      <c r="U28" s="259" t="str">
        <f aca="false">C28</f>
        <v>colza, choux fourragers</v>
      </c>
      <c r="V28" s="260" t="n">
        <v>0.15</v>
      </c>
      <c r="W28" s="261" t="str">
        <f aca="false">IF(E28="","",E28*(1-V28))</f>
        <v/>
      </c>
      <c r="X28" s="183"/>
      <c r="Y28" s="217"/>
      <c r="Z28" s="217"/>
      <c r="AA28" s="217"/>
      <c r="AB28" s="217"/>
    </row>
    <row r="29" customFormat="false" ht="13.5" hidden="false" customHeight="true" outlineLevel="0" collapsed="false">
      <c r="A29" s="5"/>
      <c r="B29" s="293"/>
      <c r="C29" s="294" t="s">
        <v>304</v>
      </c>
      <c r="D29" s="295"/>
      <c r="E29" s="295"/>
      <c r="F29" s="296" t="n">
        <f aca="false">D29*E29</f>
        <v>0</v>
      </c>
      <c r="G29" s="297"/>
      <c r="H29" s="298"/>
      <c r="I29" s="299" t="n">
        <f aca="false">F29+H29</f>
        <v>0</v>
      </c>
      <c r="J29" s="258"/>
      <c r="K29" s="300" t="n">
        <v>1</v>
      </c>
      <c r="L29" s="183"/>
      <c r="M29" s="301" t="n">
        <f aca="false">IF(E29*G29&gt;1,(D29-K29),0)</f>
        <v>0</v>
      </c>
      <c r="N29" s="29"/>
      <c r="O29" s="29"/>
      <c r="P29" s="29"/>
      <c r="Q29" s="29"/>
      <c r="R29" s="29"/>
      <c r="S29" s="239"/>
      <c r="T29" s="239"/>
      <c r="U29" s="259" t="str">
        <f aca="false">C29</f>
        <v>autres fourrages</v>
      </c>
      <c r="V29" s="260" t="n">
        <v>0.15</v>
      </c>
      <c r="W29" s="261" t="str">
        <f aca="false">IF(E29="","",E29*(1-V29))</f>
        <v/>
      </c>
      <c r="X29" s="183"/>
      <c r="Y29" s="217"/>
      <c r="Z29" s="217"/>
      <c r="AA29" s="217"/>
      <c r="AB29" s="217"/>
    </row>
    <row r="30" customFormat="false" ht="15.75" hidden="false" customHeight="true" outlineLevel="0" collapsed="false">
      <c r="A30" s="5"/>
      <c r="B30" s="29"/>
      <c r="C30" s="31" t="s">
        <v>309</v>
      </c>
      <c r="D30" s="302" t="n">
        <f aca="false">SUM(D18:D25)</f>
        <v>0</v>
      </c>
      <c r="E30" s="29"/>
      <c r="F30" s="302" t="n">
        <f aca="false">SUM(F18:F29)</f>
        <v>0</v>
      </c>
      <c r="G30" s="303" t="n">
        <f aca="false">SUMPRODUCT(F22:F29*G22:G29)</f>
        <v>0</v>
      </c>
      <c r="H30" s="276" t="s">
        <v>310</v>
      </c>
      <c r="I30" s="304" t="n">
        <f aca="false">SUM(I18:I29)</f>
        <v>0</v>
      </c>
      <c r="J30" s="237"/>
      <c r="K30" s="18"/>
      <c r="L30" s="183"/>
      <c r="M30" s="29"/>
      <c r="N30" s="29"/>
      <c r="O30" s="29"/>
      <c r="P30" s="29"/>
      <c r="Q30" s="29"/>
      <c r="R30" s="29"/>
      <c r="S30" s="29"/>
      <c r="T30" s="29"/>
      <c r="U30" s="29"/>
      <c r="V30" s="29"/>
      <c r="W30" s="29"/>
      <c r="X30" s="183"/>
      <c r="Y30" s="217"/>
      <c r="Z30" s="217"/>
      <c r="AA30" s="217"/>
      <c r="AB30" s="217"/>
    </row>
    <row r="31" customFormat="false" ht="7.5" hidden="false" customHeight="true" outlineLevel="0" collapsed="false">
      <c r="A31" s="5"/>
      <c r="B31" s="29"/>
      <c r="C31" s="29"/>
      <c r="D31" s="29"/>
      <c r="E31" s="29"/>
      <c r="F31" s="29"/>
      <c r="G31" s="29"/>
      <c r="H31" s="29"/>
      <c r="I31" s="237"/>
      <c r="J31" s="237"/>
      <c r="K31" s="18"/>
      <c r="L31" s="183"/>
      <c r="M31" s="305"/>
      <c r="N31" s="29"/>
      <c r="O31" s="29"/>
      <c r="P31" s="29"/>
      <c r="Q31" s="29"/>
      <c r="R31" s="29"/>
      <c r="S31" s="29"/>
      <c r="T31" s="29"/>
      <c r="U31" s="29"/>
      <c r="V31" s="29"/>
      <c r="W31" s="29"/>
      <c r="X31" s="183"/>
      <c r="Y31" s="217"/>
      <c r="Z31" s="217"/>
      <c r="AA31" s="217"/>
      <c r="AB31" s="217"/>
    </row>
    <row r="32" customFormat="false" ht="13.5" hidden="false" customHeight="true" outlineLevel="0" collapsed="false">
      <c r="A32" s="5"/>
      <c r="B32" s="29"/>
      <c r="C32" s="306" t="s">
        <v>311</v>
      </c>
      <c r="D32" s="306"/>
      <c r="E32" s="29"/>
      <c r="F32" s="29"/>
      <c r="G32" s="29"/>
      <c r="H32" s="114" t="s">
        <v>312</v>
      </c>
      <c r="I32" s="257" t="s">
        <v>313</v>
      </c>
      <c r="J32" s="258"/>
      <c r="K32" s="18"/>
      <c r="L32" s="183"/>
      <c r="M32" s="305" t="s">
        <v>314</v>
      </c>
      <c r="N32" s="29"/>
      <c r="O32" s="29"/>
      <c r="P32" s="29"/>
      <c r="Q32" s="29"/>
      <c r="R32" s="29"/>
      <c r="S32" s="307"/>
      <c r="T32" s="307"/>
      <c r="U32" s="29"/>
      <c r="V32" s="29"/>
      <c r="W32" s="29"/>
      <c r="X32" s="183"/>
      <c r="Y32" s="217"/>
      <c r="Z32" s="217"/>
      <c r="AA32" s="217"/>
      <c r="AB32" s="217"/>
    </row>
    <row r="33" customFormat="false" ht="13.5" hidden="false" customHeight="true" outlineLevel="0" collapsed="false">
      <c r="A33" s="5"/>
      <c r="B33" s="29"/>
      <c r="C33" s="29"/>
      <c r="D33" s="308" t="s">
        <v>315</v>
      </c>
      <c r="E33" s="309"/>
      <c r="F33" s="309"/>
      <c r="G33" s="309"/>
      <c r="H33" s="253"/>
      <c r="I33" s="24"/>
      <c r="J33" s="258"/>
      <c r="K33" s="18"/>
      <c r="L33" s="183"/>
      <c r="M33" s="305" t="s">
        <v>316</v>
      </c>
      <c r="N33" s="305"/>
      <c r="O33" s="29"/>
      <c r="P33" s="29"/>
      <c r="Q33" s="29"/>
      <c r="R33" s="29"/>
      <c r="S33" s="29"/>
      <c r="T33" s="29"/>
      <c r="U33" s="29"/>
      <c r="V33" s="29"/>
      <c r="W33" s="29"/>
      <c r="X33" s="183"/>
      <c r="Y33" s="217"/>
      <c r="Z33" s="217"/>
      <c r="AA33" s="217"/>
      <c r="AB33" s="217"/>
    </row>
    <row r="34" customFormat="false" ht="13.5" hidden="false" customHeight="true" outlineLevel="0" collapsed="false">
      <c r="A34" s="5"/>
      <c r="B34" s="242"/>
      <c r="C34" s="242"/>
      <c r="D34" s="308" t="s">
        <v>317</v>
      </c>
      <c r="E34" s="309"/>
      <c r="F34" s="309"/>
      <c r="G34" s="309"/>
      <c r="H34" s="253"/>
      <c r="I34" s="24"/>
      <c r="J34" s="258"/>
      <c r="K34" s="18"/>
      <c r="L34" s="183"/>
      <c r="M34" s="305" t="s">
        <v>318</v>
      </c>
      <c r="N34" s="305"/>
      <c r="O34" s="29"/>
      <c r="P34" s="29"/>
      <c r="Q34" s="29"/>
      <c r="R34" s="29"/>
      <c r="S34" s="29"/>
      <c r="T34" s="29"/>
      <c r="U34" s="29"/>
      <c r="V34" s="29"/>
      <c r="W34" s="29"/>
      <c r="X34" s="183"/>
      <c r="Y34" s="217"/>
      <c r="Z34" s="217"/>
      <c r="AA34" s="217"/>
      <c r="AB34" s="217"/>
    </row>
    <row r="35" customFormat="false" ht="13.5" hidden="false" customHeight="true" outlineLevel="0" collapsed="false">
      <c r="A35" s="5"/>
      <c r="B35" s="18"/>
      <c r="C35" s="18"/>
      <c r="D35" s="18"/>
      <c r="E35" s="18"/>
      <c r="F35" s="29"/>
      <c r="G35" s="29"/>
      <c r="H35" s="276" t="s">
        <v>310</v>
      </c>
      <c r="I35" s="304" t="n">
        <f aca="false">I33+I34</f>
        <v>0</v>
      </c>
      <c r="J35" s="258"/>
      <c r="K35" s="18"/>
      <c r="L35" s="183"/>
      <c r="M35" s="310" t="s">
        <v>319</v>
      </c>
      <c r="N35" s="310"/>
      <c r="O35" s="310"/>
      <c r="P35" s="310"/>
      <c r="Q35" s="310"/>
      <c r="R35" s="310"/>
      <c r="S35" s="310"/>
      <c r="T35" s="310"/>
      <c r="U35" s="310"/>
      <c r="V35" s="310"/>
      <c r="W35" s="310"/>
      <c r="X35" s="183"/>
      <c r="Y35" s="217"/>
      <c r="Z35" s="217"/>
      <c r="AA35" s="217"/>
      <c r="AB35" s="217"/>
    </row>
    <row r="36" customFormat="false" ht="13.5" hidden="false" customHeight="true" outlineLevel="0" collapsed="false">
      <c r="A36" s="5"/>
      <c r="B36" s="17" t="s">
        <v>320</v>
      </c>
      <c r="C36" s="18"/>
      <c r="D36" s="18"/>
      <c r="E36" s="18"/>
      <c r="F36" s="18"/>
      <c r="G36" s="18"/>
      <c r="H36" s="18"/>
      <c r="I36" s="18"/>
      <c r="J36" s="18"/>
      <c r="K36" s="18"/>
      <c r="L36" s="183"/>
      <c r="M36" s="29" t="s">
        <v>321</v>
      </c>
      <c r="N36" s="29"/>
      <c r="O36" s="311" t="n">
        <f aca="false">Z13</f>
        <v>0</v>
      </c>
      <c r="P36" s="311" t="s">
        <v>322</v>
      </c>
      <c r="Q36" s="29"/>
      <c r="R36" s="29"/>
      <c r="S36" s="29"/>
      <c r="T36" s="29"/>
      <c r="U36" s="29"/>
      <c r="V36" s="29"/>
      <c r="W36" s="29"/>
      <c r="X36" s="183"/>
      <c r="Y36" s="217"/>
      <c r="Z36" s="217"/>
      <c r="AA36" s="217"/>
      <c r="AB36" s="217"/>
    </row>
    <row r="37" customFormat="false" ht="14.25" hidden="false" customHeight="true" outlineLevel="0" collapsed="false">
      <c r="A37" s="5"/>
      <c r="B37" s="29"/>
      <c r="C37" s="18"/>
      <c r="D37" s="33" t="s">
        <v>323</v>
      </c>
      <c r="E37" s="236" t="n">
        <f aca="false">I30+I35</f>
        <v>0</v>
      </c>
      <c r="F37" s="312" t="s">
        <v>151</v>
      </c>
      <c r="G37" s="313" t="s">
        <v>324</v>
      </c>
      <c r="H37" s="196" t="n">
        <f aca="false">G30</f>
        <v>0</v>
      </c>
      <c r="I37" s="18" t="s">
        <v>298</v>
      </c>
      <c r="J37" s="18"/>
      <c r="K37" s="18"/>
      <c r="L37" s="183"/>
      <c r="M37" s="29" t="s">
        <v>321</v>
      </c>
      <c r="N37" s="29"/>
      <c r="O37" s="311" t="n">
        <f aca="false">Z14</f>
        <v>0</v>
      </c>
      <c r="P37" s="311" t="s">
        <v>274</v>
      </c>
      <c r="Q37" s="29"/>
      <c r="R37" s="29"/>
      <c r="S37" s="29"/>
      <c r="T37" s="29"/>
      <c r="U37" s="29"/>
      <c r="V37" s="29"/>
      <c r="W37" s="29"/>
      <c r="X37" s="183"/>
      <c r="Y37" s="217"/>
      <c r="Z37" s="217"/>
      <c r="AA37" s="217"/>
      <c r="AB37" s="217"/>
    </row>
    <row r="38" customFormat="false" ht="14.25" hidden="false" customHeight="true" outlineLevel="0" collapsed="false">
      <c r="A38" s="5"/>
      <c r="B38" s="18"/>
      <c r="C38" s="18"/>
      <c r="D38" s="33" t="s">
        <v>325</v>
      </c>
      <c r="E38" s="304" t="n">
        <f aca="false">F13</f>
        <v>0</v>
      </c>
      <c r="F38" s="312" t="s">
        <v>151</v>
      </c>
      <c r="G38" s="312"/>
      <c r="H38" s="29"/>
      <c r="I38" s="18"/>
      <c r="J38" s="18"/>
      <c r="K38" s="18"/>
      <c r="L38" s="183"/>
      <c r="M38" s="29" t="s">
        <v>326</v>
      </c>
      <c r="N38" s="29"/>
      <c r="O38" s="314" t="n">
        <f aca="false">H37</f>
        <v>0</v>
      </c>
      <c r="P38" s="29"/>
      <c r="Q38" s="29"/>
      <c r="R38" s="29"/>
      <c r="S38" s="29"/>
      <c r="T38" s="29"/>
      <c r="U38" s="29"/>
      <c r="V38" s="29"/>
      <c r="W38" s="29"/>
      <c r="X38" s="183"/>
      <c r="Y38" s="217"/>
      <c r="Z38" s="217"/>
      <c r="AA38" s="217"/>
      <c r="AB38" s="217"/>
    </row>
    <row r="39" customFormat="false" ht="14.25" hidden="false" customHeight="true" outlineLevel="0" collapsed="false">
      <c r="A39" s="5"/>
      <c r="B39" s="18"/>
      <c r="C39" s="18"/>
      <c r="D39" s="33" t="s">
        <v>327</v>
      </c>
      <c r="E39" s="304" t="n">
        <f aca="false">E37-E38</f>
        <v>0</v>
      </c>
      <c r="F39" s="312" t="s">
        <v>151</v>
      </c>
      <c r="G39" s="312"/>
      <c r="H39" s="18"/>
      <c r="I39" s="18"/>
      <c r="J39" s="18"/>
      <c r="K39" s="18"/>
      <c r="L39" s="183"/>
      <c r="M39" s="29"/>
      <c r="N39" s="29"/>
      <c r="O39" s="29"/>
      <c r="P39" s="29"/>
      <c r="Q39" s="29"/>
      <c r="R39" s="29"/>
      <c r="S39" s="29"/>
      <c r="T39" s="29"/>
      <c r="U39" s="29"/>
      <c r="V39" s="29"/>
      <c r="W39" s="29"/>
      <c r="X39" s="183"/>
      <c r="Y39" s="217"/>
      <c r="Z39" s="217"/>
      <c r="AA39" s="217"/>
      <c r="AB39" s="217"/>
    </row>
    <row r="40" customFormat="false" ht="17.25" hidden="false" customHeight="true" outlineLevel="0" collapsed="false">
      <c r="A40" s="5"/>
      <c r="B40" s="18"/>
      <c r="C40" s="18"/>
      <c r="D40" s="33" t="s">
        <v>328</v>
      </c>
      <c r="E40" s="315" t="n">
        <f aca="false">IF(E38=0,1,E37/E38)</f>
        <v>1</v>
      </c>
      <c r="F40" s="142" t="s">
        <v>329</v>
      </c>
      <c r="G40" s="142"/>
      <c r="H40" s="18"/>
      <c r="I40" s="18"/>
      <c r="J40" s="18"/>
      <c r="K40" s="18"/>
      <c r="L40" s="183"/>
      <c r="M40" s="316" t="s">
        <v>330</v>
      </c>
      <c r="N40" s="317"/>
      <c r="O40" s="318" t="str">
        <f aca="false">IF(AND(E40&gt;=0.95,E40&lt;=1.05),"Ok","")</f>
        <v>Ok</v>
      </c>
      <c r="P40" s="319" t="str">
        <f aca="false">IF(AND(E40&lt;0.95,E40&gt;0.9),"léger déficit",IF(AND(E40&lt;1.1,E40&gt;1.05),"léger excédent",IF(E40&gt;=1.1,"Excédent anormal",IF(E40&lt;=0.9,"Déficit anormal",""))))</f>
        <v/>
      </c>
      <c r="Q40" s="29"/>
      <c r="R40" s="29"/>
      <c r="S40" s="29"/>
      <c r="T40" s="29"/>
      <c r="U40" s="29"/>
      <c r="V40" s="29"/>
      <c r="W40" s="29"/>
      <c r="X40" s="183"/>
      <c r="Y40" s="217"/>
      <c r="Z40" s="217"/>
      <c r="AA40" s="217"/>
      <c r="AB40" s="217"/>
    </row>
    <row r="41" customFormat="false" ht="5.25" hidden="false" customHeight="true" outlineLevel="0" collapsed="false">
      <c r="A41" s="5"/>
      <c r="B41" s="18"/>
      <c r="C41" s="18"/>
      <c r="D41" s="33"/>
      <c r="E41" s="33"/>
      <c r="F41" s="33"/>
      <c r="G41" s="33"/>
      <c r="H41" s="18"/>
      <c r="I41" s="18"/>
      <c r="J41" s="18"/>
      <c r="K41" s="18"/>
      <c r="L41" s="183"/>
      <c r="M41" s="29"/>
      <c r="N41" s="29"/>
      <c r="O41" s="311"/>
      <c r="P41" s="311"/>
      <c r="Q41" s="29"/>
      <c r="R41" s="29"/>
      <c r="S41" s="29"/>
      <c r="T41" s="29"/>
      <c r="U41" s="29"/>
      <c r="V41" s="29"/>
      <c r="W41" s="29"/>
      <c r="X41" s="183"/>
      <c r="Y41" s="217"/>
      <c r="Z41" s="217"/>
      <c r="AA41" s="217"/>
      <c r="AB41" s="217"/>
    </row>
    <row r="42" customFormat="false" ht="13.5" hidden="false" customHeight="true" outlineLevel="0" collapsed="false">
      <c r="A42" s="5"/>
      <c r="B42" s="17" t="s">
        <v>331</v>
      </c>
      <c r="C42" s="18"/>
      <c r="D42" s="136"/>
      <c r="E42" s="136"/>
      <c r="F42" s="18"/>
      <c r="G42" s="18"/>
      <c r="H42" s="18"/>
      <c r="I42" s="18"/>
      <c r="J42" s="18"/>
      <c r="K42" s="18"/>
      <c r="L42" s="183"/>
      <c r="M42" s="29"/>
      <c r="N42" s="29"/>
      <c r="O42" s="29"/>
      <c r="P42" s="29"/>
      <c r="Q42" s="29"/>
      <c r="R42" s="29"/>
      <c r="S42" s="29"/>
      <c r="T42" s="29"/>
      <c r="U42" s="29"/>
      <c r="V42" s="29"/>
      <c r="W42" s="29"/>
      <c r="X42" s="183"/>
      <c r="Y42" s="217"/>
      <c r="Z42" s="217"/>
      <c r="AA42" s="217"/>
      <c r="AB42" s="217"/>
    </row>
    <row r="43" customFormat="false" ht="13.5" hidden="false" customHeight="true" outlineLevel="0" collapsed="false">
      <c r="A43" s="5"/>
      <c r="B43" s="17"/>
      <c r="C43" s="184" t="s">
        <v>332</v>
      </c>
      <c r="D43" s="320" t="s">
        <v>333</v>
      </c>
      <c r="E43" s="253"/>
      <c r="F43" s="147" t="n">
        <f aca="false">SUM(M22:M25)</f>
        <v>0</v>
      </c>
      <c r="G43" s="18"/>
      <c r="H43" s="18"/>
      <c r="I43" s="18"/>
      <c r="J43" s="18"/>
      <c r="K43" s="18"/>
      <c r="L43" s="183"/>
      <c r="M43" s="29"/>
      <c r="N43" s="29"/>
      <c r="O43" s="29"/>
      <c r="P43" s="29"/>
      <c r="Q43" s="29"/>
      <c r="R43" s="29"/>
      <c r="S43" s="29"/>
      <c r="T43" s="29"/>
      <c r="U43" s="29"/>
      <c r="V43" s="29"/>
      <c r="W43" s="29"/>
      <c r="X43" s="183"/>
      <c r="Y43" s="217"/>
      <c r="Z43" s="217"/>
      <c r="AA43" s="217"/>
      <c r="AB43" s="217"/>
    </row>
    <row r="44" customFormat="false" ht="13.5" hidden="false" customHeight="true" outlineLevel="0" collapsed="false">
      <c r="A44" s="5"/>
      <c r="B44" s="17"/>
      <c r="C44" s="18"/>
      <c r="D44" s="225" t="s">
        <v>334</v>
      </c>
      <c r="E44" s="137"/>
      <c r="F44" s="147" t="n">
        <f aca="false">SUM(M26:M29)</f>
        <v>0</v>
      </c>
      <c r="G44" s="29" t="n">
        <f aca="false">F44/2</f>
        <v>0</v>
      </c>
      <c r="H44" s="18" t="s">
        <v>335</v>
      </c>
      <c r="I44" s="18"/>
      <c r="J44" s="18"/>
      <c r="K44" s="18"/>
      <c r="L44" s="183"/>
      <c r="M44" s="305" t="s">
        <v>336</v>
      </c>
      <c r="N44" s="29"/>
      <c r="O44" s="29"/>
      <c r="P44" s="29"/>
      <c r="Q44" s="29"/>
      <c r="R44" s="29"/>
      <c r="S44" s="29"/>
      <c r="T44" s="29"/>
      <c r="U44" s="29"/>
      <c r="V44" s="29"/>
      <c r="W44" s="29"/>
      <c r="X44" s="183"/>
      <c r="Y44" s="217"/>
      <c r="Z44" s="217"/>
      <c r="AA44" s="217"/>
      <c r="AB44" s="217"/>
    </row>
    <row r="45" customFormat="false" ht="13.5" hidden="false" customHeight="true" outlineLevel="0" collapsed="false">
      <c r="A45" s="5"/>
      <c r="B45" s="17"/>
      <c r="C45" s="18"/>
      <c r="D45" s="18" t="s">
        <v>337</v>
      </c>
      <c r="E45" s="18"/>
      <c r="F45" s="321" t="n">
        <f aca="false">F43+F44/2</f>
        <v>0</v>
      </c>
      <c r="G45" s="18"/>
      <c r="H45" s="18"/>
      <c r="I45" s="18"/>
      <c r="J45" s="18"/>
      <c r="K45" s="18"/>
      <c r="L45" s="183"/>
      <c r="M45" s="29"/>
      <c r="N45" s="29"/>
      <c r="O45" s="29"/>
      <c r="P45" s="29"/>
      <c r="Q45" s="29"/>
      <c r="R45" s="29"/>
      <c r="S45" s="29"/>
      <c r="T45" s="29"/>
      <c r="U45" s="29"/>
      <c r="V45" s="29"/>
      <c r="W45" s="29"/>
      <c r="X45" s="183"/>
      <c r="Y45" s="217"/>
      <c r="Z45" s="217"/>
      <c r="AA45" s="217"/>
      <c r="AB45" s="217"/>
    </row>
    <row r="46" customFormat="false" ht="13.5" hidden="false" customHeight="true" outlineLevel="0" collapsed="false">
      <c r="A46" s="5"/>
      <c r="B46" s="17"/>
      <c r="C46" s="18"/>
      <c r="D46" s="18"/>
      <c r="E46" s="18"/>
      <c r="F46" s="18"/>
      <c r="G46" s="18"/>
      <c r="H46" s="18"/>
      <c r="I46" s="18"/>
      <c r="J46" s="18"/>
      <c r="K46" s="18"/>
      <c r="L46" s="183"/>
      <c r="M46" s="29"/>
      <c r="N46" s="29"/>
      <c r="O46" s="311"/>
      <c r="P46" s="311"/>
      <c r="Q46" s="29"/>
      <c r="R46" s="29"/>
      <c r="S46" s="29"/>
      <c r="T46" s="29"/>
      <c r="U46" s="29"/>
      <c r="V46" s="29"/>
      <c r="W46" s="29"/>
      <c r="X46" s="183"/>
      <c r="Y46" s="217"/>
      <c r="Z46" s="217"/>
      <c r="AA46" s="217"/>
      <c r="AB46" s="217"/>
    </row>
    <row r="47" customFormat="false" ht="13.5" hidden="false" customHeight="true" outlineLevel="0" collapsed="false">
      <c r="A47" s="5"/>
      <c r="B47" s="18"/>
      <c r="C47" s="17" t="s">
        <v>155</v>
      </c>
      <c r="D47" s="18"/>
      <c r="E47" s="18"/>
      <c r="F47" s="18"/>
      <c r="G47" s="322" t="s">
        <v>157</v>
      </c>
      <c r="I47" s="322"/>
      <c r="J47" s="323"/>
      <c r="K47" s="18"/>
      <c r="L47" s="183"/>
      <c r="M47" s="29"/>
      <c r="N47" s="29"/>
      <c r="O47" s="29"/>
      <c r="P47" s="29"/>
      <c r="Q47" s="29"/>
      <c r="R47" s="29"/>
      <c r="S47" s="29"/>
      <c r="T47" s="29"/>
      <c r="U47" s="29"/>
      <c r="V47" s="29"/>
      <c r="W47" s="29"/>
      <c r="X47" s="183"/>
      <c r="Y47" s="217"/>
      <c r="Z47" s="217"/>
      <c r="AA47" s="217"/>
      <c r="AB47" s="217"/>
    </row>
    <row r="48" customFormat="false" ht="13.5" hidden="false" customHeight="true" outlineLevel="0" collapsed="false">
      <c r="A48" s="5"/>
      <c r="B48" s="18"/>
      <c r="C48" s="23" t="s">
        <v>338</v>
      </c>
      <c r="D48" s="324" t="s">
        <v>160</v>
      </c>
      <c r="E48" s="29"/>
      <c r="F48" s="18"/>
      <c r="G48" s="325" t="s">
        <v>161</v>
      </c>
      <c r="H48" s="325"/>
      <c r="I48" s="325"/>
      <c r="J48" s="23"/>
      <c r="K48" s="18"/>
      <c r="L48" s="183"/>
      <c r="M48" s="29"/>
      <c r="N48" s="29"/>
      <c r="O48" s="311"/>
      <c r="P48" s="311"/>
      <c r="Q48" s="29"/>
      <c r="R48" s="29"/>
      <c r="S48" s="29"/>
      <c r="T48" s="29"/>
      <c r="U48" s="29"/>
      <c r="V48" s="29"/>
      <c r="W48" s="29"/>
      <c r="X48" s="183"/>
      <c r="Y48" s="217"/>
      <c r="Z48" s="217"/>
      <c r="AA48" s="217"/>
      <c r="AB48" s="217"/>
    </row>
    <row r="49" customFormat="false" ht="13.5" hidden="false" customHeight="true" outlineLevel="0" collapsed="false">
      <c r="A49" s="5"/>
      <c r="B49" s="18"/>
      <c r="C49" s="123" t="s">
        <v>339</v>
      </c>
      <c r="D49" s="143" t="n">
        <f aca="false">IF(F45=0,0,I13/F45)</f>
        <v>0</v>
      </c>
      <c r="E49" s="144" t="str">
        <f aca="false">IF(Y49=1,"Excès","&lt;900")</f>
        <v>&lt;900</v>
      </c>
      <c r="G49" s="257" t="str">
        <f aca="false">IF(F45=0,"",H37/F45*1000/12)</f>
        <v/>
      </c>
      <c r="H49" s="326" t="str">
        <f aca="false">IF(G49="","",IF(Y56=1,"Dépassement","Ok"))</f>
        <v/>
      </c>
      <c r="J49" s="258"/>
      <c r="K49" s="18"/>
      <c r="L49" s="183"/>
      <c r="M49" s="29"/>
      <c r="N49" s="29"/>
      <c r="O49" s="29"/>
      <c r="P49" s="29"/>
      <c r="Q49" s="29"/>
      <c r="R49" s="29"/>
      <c r="S49" s="29"/>
      <c r="T49" s="29"/>
      <c r="U49" s="29"/>
      <c r="V49" s="29"/>
      <c r="W49" s="29"/>
      <c r="X49" s="183"/>
      <c r="Y49" s="217" t="n">
        <f aca="false">IF(D49&gt;D$52,1,0)</f>
        <v>0</v>
      </c>
      <c r="Z49" s="217"/>
      <c r="AA49" s="217"/>
      <c r="AB49" s="217"/>
    </row>
    <row r="50" customFormat="false" ht="13.5" hidden="false" customHeight="true" outlineLevel="0" collapsed="false">
      <c r="A50" s="5"/>
      <c r="B50" s="18"/>
      <c r="C50" s="123" t="s">
        <v>156</v>
      </c>
      <c r="D50" s="143" t="n">
        <f aca="false">'JPP-VL'!D59</f>
        <v>0</v>
      </c>
      <c r="E50" s="144" t="str">
        <f aca="false">IF(Y50=1,"Excès","&lt;900")</f>
        <v>&lt;900</v>
      </c>
      <c r="G50" s="257" t="str">
        <f aca="false">'JPP-VL'!I59</f>
        <v/>
      </c>
      <c r="H50" s="326" t="str">
        <f aca="false">IF(G50="","",IF(Y57=1,"Dépassement","Ok"))</f>
        <v/>
      </c>
      <c r="J50" s="258"/>
      <c r="K50" s="18"/>
      <c r="L50" s="183"/>
      <c r="M50" s="29"/>
      <c r="N50" s="29"/>
      <c r="O50" s="140" t="s">
        <v>158</v>
      </c>
      <c r="P50" s="140"/>
      <c r="Q50" s="140"/>
      <c r="R50" s="140"/>
      <c r="S50" s="140"/>
      <c r="T50" s="29"/>
      <c r="U50" s="29"/>
      <c r="V50" s="29"/>
      <c r="W50" s="29"/>
      <c r="X50" s="183"/>
      <c r="Y50" s="217" t="n">
        <f aca="false">IF(D50&gt;D$52,1,0)</f>
        <v>0</v>
      </c>
      <c r="Z50" s="217"/>
      <c r="AA50" s="217"/>
      <c r="AB50" s="217"/>
    </row>
    <row r="51" customFormat="false" ht="6" hidden="false" customHeight="true" outlineLevel="0" collapsed="false">
      <c r="A51" s="5"/>
      <c r="B51" s="18"/>
      <c r="C51" s="18"/>
      <c r="D51" s="18"/>
      <c r="E51" s="18"/>
      <c r="F51" s="18"/>
      <c r="G51" s="18"/>
      <c r="H51" s="18"/>
      <c r="I51" s="18"/>
      <c r="J51" s="18"/>
      <c r="K51" s="18"/>
      <c r="L51" s="183"/>
      <c r="M51" s="29"/>
      <c r="N51" s="29"/>
      <c r="O51" s="29"/>
      <c r="P51" s="29"/>
      <c r="Q51" s="29"/>
      <c r="R51" s="29"/>
      <c r="S51" s="29"/>
      <c r="T51" s="29"/>
      <c r="U51" s="29"/>
      <c r="V51" s="29"/>
      <c r="W51" s="29"/>
      <c r="X51" s="183"/>
      <c r="Y51" s="217"/>
      <c r="Z51" s="217"/>
      <c r="AA51" s="217"/>
      <c r="AB51" s="217"/>
    </row>
    <row r="52" customFormat="false" ht="13.5" hidden="false" customHeight="true" outlineLevel="0" collapsed="false">
      <c r="A52" s="5"/>
      <c r="B52" s="18"/>
      <c r="C52" s="327" t="s">
        <v>340</v>
      </c>
      <c r="D52" s="328" t="n">
        <v>900.05</v>
      </c>
      <c r="E52" s="327" t="s">
        <v>341</v>
      </c>
      <c r="F52" s="329"/>
      <c r="G52" s="329"/>
      <c r="H52" s="330" t="s">
        <v>152</v>
      </c>
      <c r="I52" s="330"/>
      <c r="J52" s="330"/>
      <c r="K52" s="330"/>
      <c r="L52" s="183"/>
      <c r="M52" s="29"/>
      <c r="N52" s="29"/>
      <c r="P52" s="331" t="s">
        <v>342</v>
      </c>
      <c r="T52" s="29"/>
      <c r="U52" s="29"/>
      <c r="V52" s="29"/>
      <c r="W52" s="29"/>
      <c r="X52" s="183"/>
      <c r="Y52" s="217"/>
      <c r="Z52" s="217"/>
      <c r="AA52" s="217"/>
      <c r="AB52" s="217"/>
    </row>
    <row r="53" customFormat="false" ht="13.5" hidden="false" customHeight="true" outlineLevel="0" collapsed="false">
      <c r="A53" s="5"/>
      <c r="B53" s="18"/>
      <c r="C53" s="18"/>
      <c r="D53" s="18"/>
      <c r="E53" s="18"/>
      <c r="F53" s="329"/>
      <c r="G53" s="329"/>
      <c r="H53" s="332" t="s">
        <v>153</v>
      </c>
      <c r="I53" s="332"/>
      <c r="J53" s="332"/>
      <c r="K53" s="332"/>
      <c r="L53" s="183"/>
      <c r="M53" s="29"/>
      <c r="N53" s="29"/>
      <c r="O53" s="18"/>
      <c r="P53" s="0" t="s">
        <v>343</v>
      </c>
      <c r="V53" s="18"/>
      <c r="W53" s="18"/>
      <c r="X53" s="183"/>
      <c r="Y53" s="217"/>
      <c r="Z53" s="217"/>
      <c r="AA53" s="217"/>
      <c r="AB53" s="217"/>
    </row>
    <row r="54" customFormat="false" ht="13.5" hidden="false" customHeight="true" outlineLevel="0" collapsed="false">
      <c r="A54" s="5"/>
      <c r="B54" s="18"/>
      <c r="C54" s="322" t="s">
        <v>344</v>
      </c>
      <c r="D54" s="322"/>
      <c r="E54" s="322"/>
      <c r="F54" s="329"/>
      <c r="G54" s="329"/>
      <c r="H54" s="329"/>
      <c r="I54" s="329"/>
      <c r="J54" s="329"/>
      <c r="K54" s="18"/>
      <c r="L54" s="183"/>
      <c r="M54" s="29"/>
      <c r="N54" s="29"/>
      <c r="O54" s="158"/>
      <c r="P54" s="158"/>
      <c r="Q54" s="158"/>
      <c r="R54" s="158" t="s">
        <v>345</v>
      </c>
      <c r="S54" s="333"/>
      <c r="T54" s="197"/>
      <c r="U54" s="158" t="s">
        <v>346</v>
      </c>
      <c r="V54" s="158"/>
      <c r="W54" s="18"/>
      <c r="X54" s="183"/>
      <c r="Y54" s="217"/>
      <c r="Z54" s="217"/>
      <c r="AA54" s="217"/>
      <c r="AB54" s="217"/>
    </row>
    <row r="55" customFormat="false" ht="13.5" hidden="false" customHeight="true" outlineLevel="0" collapsed="false">
      <c r="A55" s="5"/>
      <c r="B55" s="18"/>
      <c r="C55" s="18"/>
      <c r="D55" s="33" t="s">
        <v>347</v>
      </c>
      <c r="E55" s="29"/>
      <c r="F55" s="329"/>
      <c r="G55" s="329"/>
      <c r="H55" s="334" t="s">
        <v>348</v>
      </c>
      <c r="I55" s="334"/>
      <c r="J55" s="334"/>
      <c r="K55" s="18"/>
      <c r="L55" s="183"/>
      <c r="M55" s="29"/>
      <c r="N55" s="29"/>
      <c r="O55" s="158"/>
      <c r="P55" s="161" t="s">
        <v>169</v>
      </c>
      <c r="Q55" s="161"/>
      <c r="R55" s="335" t="n">
        <f aca="false">D56</f>
        <v>0</v>
      </c>
      <c r="S55" s="336" t="str">
        <f aca="false">IF(OR(R55&lt;12,R55&gt;V56),"","Ok")</f>
        <v/>
      </c>
      <c r="T55" s="164" t="str">
        <f aca="false">IF(R55=0,"",IF(S55="","! Anormal",""))</f>
        <v/>
      </c>
      <c r="U55" s="165"/>
      <c r="V55" s="158" t="s">
        <v>349</v>
      </c>
      <c r="W55" s="18"/>
      <c r="X55" s="183"/>
      <c r="Y55" s="217"/>
      <c r="Z55" s="217"/>
      <c r="AA55" s="217"/>
      <c r="AB55" s="217"/>
    </row>
    <row r="56" customFormat="false" ht="13.5" hidden="false" customHeight="true" outlineLevel="0" collapsed="false">
      <c r="A56" s="5"/>
      <c r="B56" s="18"/>
      <c r="C56" s="123" t="s">
        <v>339</v>
      </c>
      <c r="D56" s="206" t="n">
        <f aca="false">IF(I13=0,0,H37*1000/I13)</f>
        <v>0</v>
      </c>
      <c r="E56" s="148" t="str">
        <f aca="false">IF(D56=0,"",IF(Y56=1,"Insuffisant","Ok"))</f>
        <v/>
      </c>
      <c r="F56" s="148"/>
      <c r="G56" s="148"/>
      <c r="H56" s="334"/>
      <c r="I56" s="334"/>
      <c r="J56" s="334"/>
      <c r="K56" s="18"/>
      <c r="L56" s="183"/>
      <c r="M56" s="29"/>
      <c r="N56" s="29"/>
      <c r="O56" s="337"/>
      <c r="P56" s="161" t="s">
        <v>156</v>
      </c>
      <c r="Q56" s="161"/>
      <c r="R56" s="338" t="n">
        <f aca="false">D57</f>
        <v>0</v>
      </c>
      <c r="S56" s="336" t="str">
        <f aca="false">IF(OR(R56&lt;12,R56&gt;V56),"","Ok")</f>
        <v/>
      </c>
      <c r="T56" s="164" t="str">
        <f aca="false">IF(R56=0,"",IF(S56="","! Anormal",""))</f>
        <v/>
      </c>
      <c r="U56" s="165"/>
      <c r="V56" s="339" t="n">
        <v>18</v>
      </c>
      <c r="W56" s="18"/>
      <c r="X56" s="183"/>
      <c r="Y56" s="217" t="n">
        <f aca="false">IF(D56&lt;D$59,1,0)</f>
        <v>1</v>
      </c>
      <c r="Z56" s="217"/>
      <c r="AA56" s="217"/>
      <c r="AB56" s="217"/>
    </row>
    <row r="57" customFormat="false" ht="13.5" hidden="false" customHeight="true" outlineLevel="0" collapsed="false">
      <c r="A57" s="5"/>
      <c r="B57" s="18"/>
      <c r="C57" s="123" t="s">
        <v>156</v>
      </c>
      <c r="D57" s="206" t="n">
        <f aca="false">'JPP-VL'!N59</f>
        <v>0</v>
      </c>
      <c r="E57" s="148" t="str">
        <f aca="false">IF(D57=0,"",IF(Y57=1,"Insuffisant","Ok"))</f>
        <v/>
      </c>
      <c r="F57" s="148"/>
      <c r="G57" s="148"/>
      <c r="H57" s="334"/>
      <c r="I57" s="334"/>
      <c r="J57" s="334"/>
      <c r="K57" s="18"/>
      <c r="L57" s="183"/>
      <c r="M57" s="29"/>
      <c r="N57" s="29"/>
      <c r="O57" s="337"/>
      <c r="P57" s="264" t="s">
        <v>350</v>
      </c>
      <c r="Q57" s="161"/>
      <c r="R57" s="335" t="n">
        <f aca="false">IF(I14=0,0,(H37-'JPP-VL'!J52)*1000/I14)</f>
        <v>0</v>
      </c>
      <c r="S57" s="336" t="str">
        <f aca="false">IF(OR(R57&lt;12,R57&gt;V57),"","Ok")</f>
        <v/>
      </c>
      <c r="T57" s="164" t="str">
        <f aca="false">IF(R57=0,"",IF(S57="","! Anormal",""))</f>
        <v/>
      </c>
      <c r="U57" s="165"/>
      <c r="V57" s="339" t="n">
        <v>17</v>
      </c>
      <c r="W57" s="18"/>
      <c r="X57" s="183"/>
      <c r="Y57" s="217" t="n">
        <f aca="false">IF(D57&lt;D$59,1,0)</f>
        <v>1</v>
      </c>
      <c r="Z57" s="217"/>
      <c r="AA57" s="217"/>
      <c r="AB57" s="217"/>
    </row>
    <row r="58" customFormat="false" ht="13.5" hidden="false" customHeight="true" outlineLevel="0" collapsed="false">
      <c r="A58" s="5"/>
      <c r="B58" s="18"/>
      <c r="C58" s="29"/>
      <c r="D58" s="29"/>
      <c r="E58" s="29"/>
      <c r="F58" s="29"/>
      <c r="G58" s="29"/>
      <c r="H58" s="18"/>
      <c r="I58" s="18"/>
      <c r="J58" s="18"/>
      <c r="K58" s="18"/>
      <c r="L58" s="183"/>
      <c r="M58" s="29"/>
      <c r="N58" s="29"/>
      <c r="O58" s="337"/>
      <c r="P58" s="337"/>
      <c r="Q58" s="337"/>
      <c r="R58" s="337"/>
      <c r="S58" s="337"/>
      <c r="T58" s="337"/>
      <c r="U58" s="337"/>
      <c r="V58" s="337"/>
      <c r="W58" s="18"/>
      <c r="X58" s="183"/>
      <c r="Y58" s="217"/>
      <c r="Z58" s="217"/>
      <c r="AA58" s="217"/>
      <c r="AB58" s="217"/>
    </row>
    <row r="59" customFormat="false" ht="13.5" hidden="false" customHeight="true" outlineLevel="0" collapsed="false">
      <c r="A59" s="5"/>
      <c r="B59" s="18"/>
      <c r="C59" s="154" t="s">
        <v>351</v>
      </c>
      <c r="D59" s="155" t="n">
        <v>11.99</v>
      </c>
      <c r="E59" s="153" t="s">
        <v>352</v>
      </c>
      <c r="F59" s="154"/>
      <c r="G59" s="154"/>
      <c r="H59" s="29"/>
      <c r="I59" s="18"/>
      <c r="J59" s="18"/>
      <c r="K59" s="18"/>
      <c r="L59" s="183"/>
      <c r="M59" s="29"/>
      <c r="N59" s="29"/>
      <c r="O59" s="29"/>
      <c r="P59" s="29"/>
      <c r="Q59" s="29"/>
      <c r="R59" s="29"/>
      <c r="S59" s="29"/>
      <c r="T59" s="29"/>
      <c r="U59" s="29"/>
      <c r="V59" s="29"/>
      <c r="W59" s="29"/>
      <c r="X59" s="183"/>
      <c r="Y59" s="217"/>
      <c r="Z59" s="217"/>
      <c r="AA59" s="217"/>
      <c r="AB59" s="217"/>
    </row>
    <row r="60" customFormat="false" ht="13.5" hidden="false" customHeight="true" outlineLevel="0" collapsed="false">
      <c r="A60" s="5"/>
      <c r="B60" s="18"/>
      <c r="C60" s="18"/>
      <c r="D60" s="18"/>
      <c r="E60" s="18"/>
      <c r="F60" s="18"/>
      <c r="G60" s="18"/>
      <c r="H60" s="18"/>
      <c r="I60" s="18"/>
      <c r="J60" s="18"/>
      <c r="K60" s="18"/>
      <c r="L60" s="183"/>
      <c r="M60" s="29"/>
      <c r="N60" s="29"/>
      <c r="O60" s="29"/>
      <c r="P60" s="29"/>
      <c r="Q60" s="29"/>
      <c r="R60" s="29"/>
      <c r="S60" s="29"/>
      <c r="T60" s="29"/>
      <c r="U60" s="29"/>
      <c r="V60" s="29"/>
      <c r="W60" s="29"/>
      <c r="X60" s="183"/>
      <c r="Y60" s="217"/>
      <c r="Z60" s="217"/>
      <c r="AA60" s="217"/>
      <c r="AB60" s="217"/>
    </row>
    <row r="61" customFormat="false" ht="18" hidden="false" customHeight="false" outlineLevel="0" collapsed="false">
      <c r="A61" s="5"/>
      <c r="B61" s="340" t="s">
        <v>175</v>
      </c>
      <c r="C61" s="183"/>
      <c r="D61" s="183"/>
      <c r="E61" s="183"/>
      <c r="F61" s="183"/>
      <c r="G61" s="183"/>
      <c r="H61" s="183"/>
      <c r="I61" s="157" t="n">
        <v>43466</v>
      </c>
      <c r="J61" s="157"/>
      <c r="K61" s="183"/>
      <c r="L61" s="183"/>
      <c r="M61" s="183"/>
      <c r="N61" s="183"/>
      <c r="O61" s="183"/>
      <c r="P61" s="183"/>
      <c r="Q61" s="183"/>
      <c r="R61" s="183"/>
      <c r="S61" s="183"/>
      <c r="T61" s="183"/>
      <c r="U61" s="183"/>
      <c r="V61" s="183"/>
      <c r="W61" s="183"/>
      <c r="X61" s="183"/>
      <c r="Y61" s="183"/>
      <c r="Z61" s="183"/>
      <c r="AA61" s="183"/>
      <c r="AB61" s="183"/>
    </row>
    <row r="62" customFormat="false" ht="15" hidden="false" customHeight="false" outlineLevel="0" collapsed="false">
      <c r="A62" s="5"/>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5"/>
      <c r="AD62" s="5"/>
      <c r="AE62" s="5"/>
    </row>
    <row r="63" customFormat="false" ht="7.5" hidden="false" customHeight="true" outlineLevel="0" collapsed="false">
      <c r="A63" s="183"/>
      <c r="B63" s="341"/>
      <c r="C63" s="341"/>
      <c r="D63" s="341"/>
      <c r="E63" s="341"/>
      <c r="F63" s="341"/>
      <c r="G63" s="341"/>
      <c r="H63" s="341"/>
      <c r="I63" s="341"/>
      <c r="J63" s="341"/>
      <c r="K63" s="341"/>
      <c r="L63" s="183"/>
    </row>
    <row r="64" customFormat="false" ht="15" hidden="false" customHeight="false" outlineLevel="0" collapsed="false">
      <c r="A64" s="183"/>
      <c r="B64" s="310" t="s">
        <v>353</v>
      </c>
      <c r="C64" s="310"/>
      <c r="D64" s="310"/>
      <c r="E64" s="310"/>
      <c r="F64" s="310"/>
      <c r="G64" s="310"/>
      <c r="H64" s="310"/>
      <c r="I64" s="310"/>
      <c r="J64" s="310"/>
      <c r="K64" s="310"/>
      <c r="L64" s="183"/>
      <c r="M64" s="342" t="s">
        <v>186</v>
      </c>
      <c r="N64" s="342"/>
      <c r="O64" s="343"/>
      <c r="P64" s="343"/>
      <c r="Q64" s="343"/>
      <c r="R64" s="343"/>
      <c r="S64" s="343"/>
      <c r="T64" s="343"/>
      <c r="U64" s="343"/>
      <c r="V64" s="343"/>
      <c r="W64" s="343"/>
    </row>
    <row r="65" customFormat="false" ht="15" hidden="false" customHeight="true" outlineLevel="0" collapsed="false">
      <c r="A65" s="183"/>
      <c r="B65" s="344" t="s">
        <v>354</v>
      </c>
      <c r="C65" s="344"/>
      <c r="D65" s="344"/>
      <c r="E65" s="344"/>
      <c r="F65" s="344"/>
      <c r="G65" s="344"/>
      <c r="H65" s="344"/>
      <c r="I65" s="344"/>
      <c r="J65" s="344"/>
      <c r="K65" s="344"/>
      <c r="L65" s="183"/>
      <c r="M65" s="343"/>
      <c r="N65" s="343"/>
      <c r="O65" s="343"/>
      <c r="P65" s="343"/>
      <c r="Q65" s="343"/>
      <c r="R65" s="343"/>
      <c r="S65" s="343"/>
      <c r="T65" s="343"/>
      <c r="U65" s="343"/>
      <c r="V65" s="343"/>
      <c r="W65" s="343"/>
    </row>
    <row r="66" customFormat="false" ht="15" hidden="false" customHeight="false" outlineLevel="0" collapsed="false">
      <c r="A66" s="183"/>
      <c r="B66" s="344"/>
      <c r="C66" s="344"/>
      <c r="D66" s="344"/>
      <c r="E66" s="344"/>
      <c r="F66" s="344"/>
      <c r="G66" s="344"/>
      <c r="H66" s="344"/>
      <c r="I66" s="344"/>
      <c r="J66" s="344"/>
      <c r="K66" s="344"/>
      <c r="L66" s="183"/>
      <c r="M66" s="343"/>
      <c r="N66" s="343"/>
      <c r="O66" s="343"/>
      <c r="P66" s="343"/>
      <c r="Q66" s="343"/>
      <c r="R66" s="343"/>
      <c r="S66" s="343"/>
      <c r="T66" s="343"/>
      <c r="U66" s="343"/>
      <c r="V66" s="343"/>
      <c r="W66" s="343"/>
    </row>
    <row r="67" customFormat="false" ht="15" hidden="false" customHeight="false" outlineLevel="0" collapsed="false">
      <c r="A67" s="183"/>
      <c r="B67" s="344"/>
      <c r="C67" s="344"/>
      <c r="D67" s="344"/>
      <c r="E67" s="344"/>
      <c r="F67" s="344"/>
      <c r="G67" s="344"/>
      <c r="H67" s="344"/>
      <c r="I67" s="344"/>
      <c r="J67" s="344"/>
      <c r="K67" s="344"/>
      <c r="L67" s="183"/>
      <c r="M67" s="343"/>
      <c r="N67" s="343"/>
      <c r="O67" s="343"/>
      <c r="P67" s="343"/>
      <c r="Q67" s="343"/>
      <c r="R67" s="343"/>
      <c r="S67" s="343"/>
      <c r="T67" s="343"/>
      <c r="U67" s="343"/>
      <c r="V67" s="343"/>
      <c r="W67" s="343"/>
    </row>
    <row r="68" customFormat="false" ht="15" hidden="false" customHeight="false" outlineLevel="0" collapsed="false">
      <c r="A68" s="183"/>
      <c r="B68" s="344"/>
      <c r="C68" s="344"/>
      <c r="D68" s="344"/>
      <c r="E68" s="344"/>
      <c r="F68" s="344"/>
      <c r="G68" s="344"/>
      <c r="H68" s="344"/>
      <c r="I68" s="344"/>
      <c r="J68" s="344"/>
      <c r="K68" s="344"/>
      <c r="L68" s="183"/>
      <c r="M68" s="343"/>
      <c r="N68" s="343"/>
      <c r="O68" s="343"/>
      <c r="P68" s="343"/>
      <c r="Q68" s="343"/>
      <c r="R68" s="343"/>
      <c r="S68" s="343"/>
      <c r="T68" s="343"/>
      <c r="U68" s="343"/>
      <c r="V68" s="343"/>
      <c r="W68" s="343"/>
    </row>
    <row r="69" customFormat="false" ht="15.75" hidden="false" customHeight="true" outlineLevel="0" collapsed="false">
      <c r="A69" s="183"/>
      <c r="B69" s="344" t="s">
        <v>355</v>
      </c>
      <c r="C69" s="344"/>
      <c r="D69" s="344"/>
      <c r="E69" s="344"/>
      <c r="F69" s="344"/>
      <c r="G69" s="344"/>
      <c r="H69" s="344"/>
      <c r="I69" s="344"/>
      <c r="J69" s="344"/>
      <c r="K69" s="344"/>
      <c r="L69" s="183"/>
      <c r="M69" s="343"/>
      <c r="N69" s="343"/>
      <c r="O69" s="343"/>
      <c r="P69" s="343"/>
      <c r="Q69" s="343"/>
      <c r="R69" s="343"/>
      <c r="S69" s="343"/>
      <c r="T69" s="343"/>
      <c r="U69" s="343"/>
      <c r="V69" s="343"/>
      <c r="W69" s="343"/>
    </row>
    <row r="70" customFormat="false" ht="15" hidden="false" customHeight="false" outlineLevel="0" collapsed="false">
      <c r="A70" s="183"/>
      <c r="B70" s="344"/>
      <c r="C70" s="344"/>
      <c r="D70" s="344"/>
      <c r="E70" s="344"/>
      <c r="F70" s="344"/>
      <c r="G70" s="344"/>
      <c r="H70" s="344"/>
      <c r="I70" s="344"/>
      <c r="J70" s="344"/>
      <c r="K70" s="344"/>
      <c r="L70" s="183"/>
      <c r="M70" s="343"/>
      <c r="N70" s="343"/>
      <c r="O70" s="343"/>
      <c r="P70" s="343"/>
      <c r="Q70" s="343"/>
      <c r="R70" s="343"/>
      <c r="S70" s="343"/>
      <c r="T70" s="343"/>
      <c r="U70" s="343"/>
      <c r="V70" s="343"/>
      <c r="W70" s="343"/>
    </row>
    <row r="71" customFormat="false" ht="15" hidden="false" customHeight="true" outlineLevel="0" collapsed="false">
      <c r="A71" s="183"/>
      <c r="B71" s="344" t="s">
        <v>356</v>
      </c>
      <c r="C71" s="344"/>
      <c r="D71" s="344"/>
      <c r="E71" s="344"/>
      <c r="F71" s="344"/>
      <c r="G71" s="344"/>
      <c r="H71" s="344"/>
      <c r="I71" s="344"/>
      <c r="J71" s="344"/>
      <c r="K71" s="344"/>
      <c r="L71" s="183"/>
      <c r="M71" s="343"/>
      <c r="N71" s="343"/>
      <c r="O71" s="343"/>
      <c r="P71" s="343"/>
      <c r="Q71" s="343"/>
      <c r="R71" s="343"/>
      <c r="S71" s="343"/>
      <c r="T71" s="343"/>
      <c r="U71" s="343"/>
      <c r="V71" s="343"/>
      <c r="W71" s="343"/>
    </row>
    <row r="72" customFormat="false" ht="15" hidden="false" customHeight="false" outlineLevel="0" collapsed="false">
      <c r="A72" s="183"/>
      <c r="B72" s="344"/>
      <c r="C72" s="344"/>
      <c r="D72" s="344"/>
      <c r="E72" s="344"/>
      <c r="F72" s="344"/>
      <c r="G72" s="344"/>
      <c r="H72" s="344"/>
      <c r="I72" s="344"/>
      <c r="J72" s="344"/>
      <c r="K72" s="344"/>
      <c r="L72" s="183"/>
      <c r="M72" s="343"/>
      <c r="N72" s="343"/>
      <c r="O72" s="343"/>
      <c r="P72" s="343"/>
      <c r="Q72" s="343"/>
      <c r="R72" s="343"/>
      <c r="S72" s="343"/>
      <c r="T72" s="343"/>
      <c r="U72" s="343"/>
      <c r="V72" s="343"/>
      <c r="W72" s="343"/>
    </row>
    <row r="73" customFormat="false" ht="15" hidden="false" customHeight="false" outlineLevel="0" collapsed="false">
      <c r="A73" s="183"/>
      <c r="B73" s="344"/>
      <c r="C73" s="344"/>
      <c r="D73" s="344"/>
      <c r="E73" s="344"/>
      <c r="F73" s="344"/>
      <c r="G73" s="344"/>
      <c r="H73" s="344"/>
      <c r="I73" s="344"/>
      <c r="J73" s="344"/>
      <c r="K73" s="344"/>
      <c r="L73" s="183"/>
      <c r="M73" s="343"/>
      <c r="N73" s="343"/>
      <c r="O73" s="343"/>
      <c r="P73" s="343"/>
      <c r="Q73" s="343"/>
      <c r="R73" s="343"/>
      <c r="S73" s="343"/>
      <c r="T73" s="343"/>
      <c r="U73" s="343"/>
      <c r="V73" s="343"/>
      <c r="W73" s="343"/>
    </row>
    <row r="74" customFormat="false" ht="15" hidden="false" customHeight="false" outlineLevel="0" collapsed="false">
      <c r="A74" s="183"/>
      <c r="B74" s="345"/>
      <c r="C74" s="345"/>
      <c r="D74" s="345"/>
      <c r="E74" s="345"/>
      <c r="F74" s="345"/>
      <c r="G74" s="345"/>
      <c r="H74" s="345"/>
      <c r="I74" s="345"/>
      <c r="L74" s="183"/>
      <c r="M74" s="343"/>
      <c r="N74" s="343"/>
      <c r="O74" s="343"/>
      <c r="P74" s="343"/>
      <c r="Q74" s="343"/>
      <c r="R74" s="343"/>
      <c r="S74" s="343"/>
      <c r="T74" s="343"/>
      <c r="U74" s="343"/>
      <c r="V74" s="343"/>
      <c r="W74" s="343"/>
    </row>
    <row r="75" customFormat="false" ht="20.25" hidden="false" customHeight="true" outlineLevel="0" collapsed="false">
      <c r="A75" s="183"/>
      <c r="B75" s="346" t="s">
        <v>357</v>
      </c>
      <c r="C75" s="346"/>
      <c r="D75" s="346"/>
      <c r="E75" s="346"/>
      <c r="F75" s="346"/>
      <c r="G75" s="346"/>
      <c r="H75" s="346"/>
      <c r="I75" s="346"/>
      <c r="J75" s="346"/>
      <c r="K75" s="346"/>
      <c r="L75" s="183"/>
      <c r="M75" s="343"/>
      <c r="N75" s="343"/>
      <c r="O75" s="343"/>
      <c r="P75" s="343"/>
      <c r="Q75" s="343"/>
      <c r="R75" s="343"/>
      <c r="S75" s="343"/>
      <c r="T75" s="343"/>
      <c r="U75" s="343"/>
      <c r="V75" s="343"/>
      <c r="W75" s="343"/>
    </row>
    <row r="76" customFormat="false" ht="15" hidden="false" customHeight="false" outlineLevel="0" collapsed="false">
      <c r="A76" s="183"/>
      <c r="B76" s="346"/>
      <c r="C76" s="346"/>
      <c r="D76" s="346"/>
      <c r="E76" s="346"/>
      <c r="F76" s="346"/>
      <c r="G76" s="346"/>
      <c r="H76" s="346"/>
      <c r="I76" s="346"/>
      <c r="J76" s="346"/>
      <c r="K76" s="346"/>
      <c r="L76" s="183"/>
      <c r="M76" s="343"/>
      <c r="N76" s="343"/>
      <c r="O76" s="343"/>
      <c r="P76" s="343"/>
      <c r="Q76" s="343"/>
      <c r="R76" s="343"/>
      <c r="S76" s="343"/>
      <c r="T76" s="343"/>
      <c r="U76" s="343"/>
      <c r="V76" s="343"/>
      <c r="W76" s="343"/>
    </row>
    <row r="77" customFormat="false" ht="15" hidden="false" customHeight="false" outlineLevel="0" collapsed="false">
      <c r="A77" s="183"/>
      <c r="L77" s="183"/>
      <c r="M77" s="343"/>
      <c r="N77" s="343"/>
      <c r="O77" s="343"/>
      <c r="P77" s="343"/>
      <c r="Q77" s="343"/>
      <c r="R77" s="343"/>
      <c r="S77" s="343"/>
      <c r="T77" s="343"/>
      <c r="U77" s="343"/>
      <c r="V77" s="343"/>
      <c r="W77" s="343"/>
    </row>
    <row r="78" customFormat="false" ht="15" hidden="false" customHeight="true" outlineLevel="0" collapsed="false">
      <c r="A78" s="183"/>
      <c r="B78" s="347" t="s">
        <v>358</v>
      </c>
      <c r="C78" s="347"/>
      <c r="D78" s="347"/>
      <c r="E78" s="347"/>
      <c r="F78" s="347"/>
      <c r="G78" s="347"/>
      <c r="H78" s="347"/>
      <c r="I78" s="347"/>
      <c r="J78" s="347"/>
      <c r="K78" s="347"/>
      <c r="L78" s="183"/>
      <c r="M78" s="343"/>
      <c r="N78" s="343"/>
      <c r="O78" s="343"/>
      <c r="P78" s="343"/>
      <c r="Q78" s="343"/>
      <c r="R78" s="343"/>
      <c r="S78" s="343"/>
      <c r="T78" s="343"/>
      <c r="U78" s="343"/>
      <c r="V78" s="343"/>
      <c r="W78" s="343"/>
    </row>
    <row r="79" customFormat="false" ht="15" hidden="false" customHeight="false" outlineLevel="0" collapsed="false">
      <c r="A79" s="183"/>
      <c r="B79" s="347"/>
      <c r="C79" s="347"/>
      <c r="D79" s="347"/>
      <c r="E79" s="347"/>
      <c r="F79" s="347"/>
      <c r="G79" s="347"/>
      <c r="H79" s="347"/>
      <c r="I79" s="347"/>
      <c r="J79" s="347"/>
      <c r="K79" s="347"/>
      <c r="L79" s="183"/>
      <c r="M79" s="343"/>
      <c r="N79" s="343"/>
      <c r="O79" s="343"/>
      <c r="P79" s="343"/>
      <c r="Q79" s="343"/>
      <c r="R79" s="343"/>
      <c r="S79" s="343"/>
      <c r="T79" s="343"/>
      <c r="U79" s="343"/>
      <c r="V79" s="343"/>
      <c r="W79" s="343"/>
    </row>
    <row r="80" customFormat="false" ht="15" hidden="false" customHeight="false" outlineLevel="0" collapsed="false">
      <c r="A80" s="183"/>
      <c r="B80" s="348" t="s">
        <v>359</v>
      </c>
      <c r="C80" s="348"/>
      <c r="D80" s="348"/>
      <c r="E80" s="348"/>
      <c r="F80" s="348"/>
      <c r="G80" s="348"/>
      <c r="H80" s="348"/>
      <c r="I80" s="348"/>
      <c r="J80" s="348"/>
      <c r="K80" s="348"/>
      <c r="L80" s="183"/>
      <c r="M80" s="343"/>
      <c r="N80" s="343"/>
      <c r="O80" s="343"/>
      <c r="P80" s="343"/>
      <c r="Q80" s="343"/>
      <c r="R80" s="343"/>
      <c r="S80" s="343"/>
      <c r="T80" s="343"/>
      <c r="U80" s="343"/>
      <c r="V80" s="343"/>
      <c r="W80" s="343"/>
    </row>
    <row r="81" customFormat="false" ht="15" hidden="false" customHeight="true" outlineLevel="0" collapsed="false">
      <c r="A81" s="183"/>
      <c r="B81" s="347" t="s">
        <v>360</v>
      </c>
      <c r="C81" s="347"/>
      <c r="D81" s="347"/>
      <c r="E81" s="347"/>
      <c r="F81" s="347"/>
      <c r="G81" s="347"/>
      <c r="H81" s="347"/>
      <c r="I81" s="347"/>
      <c r="J81" s="347"/>
      <c r="K81" s="347"/>
      <c r="L81" s="183"/>
      <c r="M81" s="343"/>
      <c r="N81" s="343"/>
      <c r="O81" s="343"/>
      <c r="P81" s="343"/>
      <c r="Q81" s="343"/>
      <c r="R81" s="343"/>
      <c r="S81" s="343"/>
      <c r="T81" s="343"/>
      <c r="U81" s="343"/>
      <c r="V81" s="343"/>
      <c r="W81" s="343"/>
    </row>
    <row r="82" customFormat="false" ht="15" hidden="false" customHeight="false" outlineLevel="0" collapsed="false">
      <c r="A82" s="183"/>
      <c r="B82" s="347"/>
      <c r="C82" s="347"/>
      <c r="D82" s="347"/>
      <c r="E82" s="347"/>
      <c r="F82" s="347"/>
      <c r="G82" s="347"/>
      <c r="H82" s="347"/>
      <c r="I82" s="347"/>
      <c r="J82" s="347"/>
      <c r="K82" s="347"/>
      <c r="L82" s="183"/>
      <c r="M82" s="343"/>
      <c r="N82" s="343"/>
      <c r="O82" s="343"/>
      <c r="P82" s="343"/>
      <c r="Q82" s="343"/>
      <c r="R82" s="343"/>
      <c r="S82" s="343"/>
      <c r="T82" s="343"/>
      <c r="U82" s="343"/>
      <c r="V82" s="343"/>
      <c r="W82" s="343"/>
    </row>
    <row r="83" customFormat="false" ht="15" hidden="false" customHeight="false" outlineLevel="0" collapsed="false">
      <c r="A83" s="183"/>
      <c r="L83" s="183"/>
      <c r="M83" s="343"/>
      <c r="N83" s="343"/>
      <c r="O83" s="343"/>
      <c r="P83" s="343"/>
      <c r="Q83" s="343"/>
      <c r="R83" s="343"/>
      <c r="S83" s="343"/>
      <c r="T83" s="343"/>
      <c r="U83" s="343"/>
      <c r="V83" s="343"/>
      <c r="W83" s="343"/>
    </row>
    <row r="84" customFormat="false" ht="15" hidden="false" customHeight="false" outlineLevel="0" collapsed="false">
      <c r="A84" s="183"/>
      <c r="B84" s="183"/>
      <c r="C84" s="183"/>
      <c r="D84" s="183"/>
      <c r="E84" s="183"/>
      <c r="F84" s="183"/>
      <c r="G84" s="183"/>
      <c r="H84" s="183"/>
      <c r="I84" s="183"/>
      <c r="J84" s="183"/>
      <c r="K84" s="183"/>
      <c r="L84" s="183"/>
    </row>
  </sheetData>
  <mergeCells count="21">
    <mergeCell ref="B15:C15"/>
    <mergeCell ref="K16:K24"/>
    <mergeCell ref="B17:C17"/>
    <mergeCell ref="N23:O23"/>
    <mergeCell ref="N24:O24"/>
    <mergeCell ref="N27:O27"/>
    <mergeCell ref="N28:O28"/>
    <mergeCell ref="C32:D32"/>
    <mergeCell ref="O50:S50"/>
    <mergeCell ref="H52:K52"/>
    <mergeCell ref="H53:K53"/>
    <mergeCell ref="H55:J57"/>
    <mergeCell ref="E56:F56"/>
    <mergeCell ref="E57:F57"/>
    <mergeCell ref="I61:J61"/>
    <mergeCell ref="B65:K68"/>
    <mergeCell ref="B69:K70"/>
    <mergeCell ref="B71:K73"/>
    <mergeCell ref="B75:K76"/>
    <mergeCell ref="B78:K79"/>
    <mergeCell ref="B81:K82"/>
  </mergeCells>
  <conditionalFormatting sqref="H49">
    <cfRule type="expression" priority="2" aboveAverage="0" equalAverage="0" bottom="0" percent="0" rank="0" text="" dxfId="0">
      <formula>$Y$56=0</formula>
    </cfRule>
    <cfRule type="expression" priority="3" aboveAverage="0" equalAverage="0" bottom="0" percent="0" rank="0" text="" dxfId="1">
      <formula>$Y$56=1</formula>
    </cfRule>
  </conditionalFormatting>
  <conditionalFormatting sqref="H50">
    <cfRule type="expression" priority="4" aboveAverage="0" equalAverage="0" bottom="0" percent="0" rank="0" text="" dxfId="2">
      <formula>$Y$57=0</formula>
    </cfRule>
    <cfRule type="expression" priority="5" aboveAverage="0" equalAverage="0" bottom="0" percent="0" rank="0" text="" dxfId="3">
      <formula>$Y$57=1</formula>
    </cfRule>
  </conditionalFormatting>
  <conditionalFormatting sqref="E49">
    <cfRule type="expression" priority="6" aboveAverage="0" equalAverage="0" bottom="0" percent="0" rank="0" text="" dxfId="4">
      <formula>$Y$49=0</formula>
    </cfRule>
    <cfRule type="expression" priority="7" aboveAverage="0" equalAverage="0" bottom="0" percent="0" rank="0" text="" dxfId="5">
      <formula>$Y$49=1</formula>
    </cfRule>
  </conditionalFormatting>
  <conditionalFormatting sqref="E50">
    <cfRule type="expression" priority="8" aboveAverage="0" equalAverage="0" bottom="0" percent="0" rank="0" text="" dxfId="6">
      <formula>$Y$50=0</formula>
    </cfRule>
    <cfRule type="expression" priority="9" aboveAverage="0" equalAverage="0" bottom="0" percent="0" rank="0" text="" dxfId="7">
      <formula>$Y$50=1</formula>
    </cfRule>
  </conditionalFormatting>
  <conditionalFormatting sqref="E56:G56">
    <cfRule type="expression" priority="10" aboveAverage="0" equalAverage="0" bottom="0" percent="0" rank="0" text="" dxfId="8">
      <formula>$Y$56=0</formula>
    </cfRule>
    <cfRule type="expression" priority="11" aboveAverage="0" equalAverage="0" bottom="0" percent="0" rank="0" text="" dxfId="9">
      <formula>$Y$56=1</formula>
    </cfRule>
  </conditionalFormatting>
  <conditionalFormatting sqref="E57:G57">
    <cfRule type="expression" priority="12" aboveAverage="0" equalAverage="0" bottom="0" percent="0" rank="0" text="" dxfId="10">
      <formula>$Y$57=0</formula>
    </cfRule>
    <cfRule type="expression" priority="13" aboveAverage="0" equalAverage="0" bottom="0" percent="0" rank="0" text="" dxfId="11">
      <formula>$Y$57=1</formula>
    </cfRule>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5.xml><?xml version="1.0" encoding="utf-8"?>
<worksheet xmlns="http://schemas.openxmlformats.org/spreadsheetml/2006/main" xmlns:r="http://schemas.openxmlformats.org/officeDocument/2006/relationships">
  <sheetPr filterMode="false">
    <pageSetUpPr fitToPage="true"/>
  </sheetPr>
  <dimension ref="A1:AE1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40" activeCellId="1" sqref="H48:I48 E40"/>
    </sheetView>
  </sheetViews>
  <sheetFormatPr defaultRowHeight="15" zeroHeight="false" outlineLevelRow="0" outlineLevelCol="0"/>
  <cols>
    <col collapsed="false" customWidth="true" hidden="false" outlineLevel="0" max="1" min="1" style="29" width="2.57"/>
    <col collapsed="false" customWidth="true" hidden="false" outlineLevel="0" max="2" min="2" style="29" width="7.57"/>
    <col collapsed="false" customWidth="true" hidden="false" outlineLevel="0" max="3" min="3" style="29" width="23.86"/>
    <col collapsed="false" customWidth="true" hidden="false" outlineLevel="0" max="4" min="4" style="29" width="14.15"/>
    <col collapsed="false" customWidth="true" hidden="false" outlineLevel="0" max="6" min="5" style="29" width="10.85"/>
    <col collapsed="false" customWidth="true" hidden="false" outlineLevel="0" max="7" min="7" style="29" width="9.85"/>
    <col collapsed="false" customWidth="true" hidden="false" outlineLevel="0" max="8" min="8" style="29" width="10.85"/>
    <col collapsed="false" customWidth="true" hidden="false" outlineLevel="0" max="9" min="9" style="29" width="10.29"/>
    <col collapsed="false" customWidth="true" hidden="false" outlineLevel="0" max="10" min="10" style="29" width="2.29"/>
    <col collapsed="false" customWidth="true" hidden="false" outlineLevel="0" max="11" min="11" style="29" width="9.29"/>
    <col collapsed="false" customWidth="true" hidden="false" outlineLevel="0" max="12" min="12" style="29" width="3.29"/>
    <col collapsed="false" customWidth="true" hidden="false" outlineLevel="0" max="14" min="13" style="29" width="10.42"/>
    <col collapsed="false" customWidth="true" hidden="false" outlineLevel="0" max="15" min="15" style="29" width="8.57"/>
    <col collapsed="false" customWidth="true" hidden="false" outlineLevel="0" max="16" min="16" style="29" width="8.71"/>
    <col collapsed="false" customWidth="true" hidden="false" outlineLevel="0" max="18" min="17" style="29" width="9.14"/>
    <col collapsed="false" customWidth="true" hidden="false" outlineLevel="0" max="19" min="19" style="29" width="8.29"/>
    <col collapsed="false" customWidth="true" hidden="false" outlineLevel="0" max="22" min="20" style="29" width="9"/>
    <col collapsed="false" customWidth="true" hidden="false" outlineLevel="0" max="23" min="23" style="29" width="9.29"/>
    <col collapsed="false" customWidth="true" hidden="false" outlineLevel="0" max="28" min="24" style="29" width="10.14"/>
    <col collapsed="false" customWidth="false" hidden="false" outlineLevel="0" max="1025" min="29" style="29" width="11.42"/>
  </cols>
  <sheetData>
    <row r="1" customFormat="false" ht="15" hidden="false" customHeight="false" outlineLevel="0" collapsed="false">
      <c r="A1" s="341" t="s">
        <v>361</v>
      </c>
      <c r="B1" s="341"/>
      <c r="C1" s="341"/>
      <c r="D1" s="341"/>
      <c r="E1" s="341"/>
      <c r="F1" s="341"/>
      <c r="G1" s="341"/>
      <c r="H1" s="341"/>
      <c r="I1" s="341"/>
      <c r="J1" s="341"/>
      <c r="K1" s="341"/>
      <c r="L1" s="341"/>
      <c r="M1" s="341"/>
      <c r="N1" s="341"/>
      <c r="O1" s="341"/>
      <c r="P1" s="341"/>
      <c r="Q1" s="341"/>
      <c r="R1" s="341"/>
      <c r="S1" s="341"/>
      <c r="T1" s="341"/>
      <c r="U1" s="341"/>
      <c r="V1" s="341"/>
      <c r="W1" s="341"/>
      <c r="X1" s="183"/>
    </row>
    <row r="2" customFormat="false" ht="15" hidden="false" customHeight="false" outlineLevel="0" collapsed="false">
      <c r="A2" s="183"/>
      <c r="B2" s="183"/>
      <c r="C2" s="183"/>
      <c r="D2" s="183"/>
      <c r="E2" s="183"/>
      <c r="F2" s="183"/>
      <c r="G2" s="183"/>
      <c r="H2" s="183"/>
      <c r="I2" s="183"/>
      <c r="J2" s="183"/>
      <c r="K2" s="183"/>
      <c r="L2" s="183"/>
      <c r="M2" s="18"/>
      <c r="N2" s="18"/>
      <c r="O2" s="18"/>
      <c r="P2" s="18"/>
      <c r="Q2" s="18"/>
      <c r="R2" s="18"/>
      <c r="S2" s="18"/>
      <c r="T2" s="18"/>
      <c r="U2" s="18"/>
      <c r="V2" s="18"/>
      <c r="W2" s="18"/>
      <c r="X2" s="183"/>
    </row>
    <row r="3" customFormat="false" ht="21" hidden="false" customHeight="true" outlineLevel="0" collapsed="false">
      <c r="A3" s="183"/>
      <c r="B3" s="17" t="s">
        <v>195</v>
      </c>
      <c r="C3" s="18"/>
      <c r="D3" s="18"/>
      <c r="E3" s="18"/>
      <c r="F3" s="17" t="s">
        <v>248</v>
      </c>
      <c r="G3" s="17"/>
      <c r="H3" s="18"/>
      <c r="I3" s="18"/>
      <c r="J3" s="18"/>
      <c r="K3" s="18"/>
      <c r="L3" s="183"/>
      <c r="M3" s="17" t="s">
        <v>362</v>
      </c>
      <c r="N3" s="349"/>
      <c r="O3" s="18"/>
      <c r="P3" s="18"/>
      <c r="Q3" s="18"/>
      <c r="R3" s="18"/>
      <c r="S3" s="18"/>
      <c r="T3" s="18"/>
      <c r="U3" s="18"/>
      <c r="V3" s="18"/>
      <c r="W3" s="18"/>
      <c r="X3" s="183"/>
      <c r="Y3" s="217"/>
      <c r="Z3" s="217"/>
      <c r="AA3" s="217"/>
      <c r="AB3" s="217"/>
    </row>
    <row r="4" customFormat="false" ht="15.75" hidden="false" customHeight="false" outlineLevel="0" collapsed="false">
      <c r="A4" s="183"/>
      <c r="B4" s="18"/>
      <c r="C4" s="20" t="n">
        <f aca="false">'JPP-VL'!C2:F2</f>
        <v>0</v>
      </c>
      <c r="D4" s="20"/>
      <c r="E4" s="18"/>
      <c r="F4" s="17" t="s">
        <v>250</v>
      </c>
      <c r="G4" s="17"/>
      <c r="I4" s="18"/>
      <c r="J4" s="18"/>
      <c r="K4" s="18"/>
      <c r="L4" s="183"/>
      <c r="M4" s="18"/>
      <c r="N4" s="18" t="s">
        <v>363</v>
      </c>
      <c r="O4" s="18"/>
      <c r="P4" s="18"/>
      <c r="Q4" s="18"/>
      <c r="R4" s="18"/>
      <c r="S4" s="18"/>
      <c r="T4" s="18"/>
      <c r="U4" s="18"/>
      <c r="V4" s="18"/>
      <c r="W4" s="18"/>
      <c r="X4" s="183"/>
      <c r="Y4" s="217"/>
      <c r="Z4" s="217"/>
      <c r="AA4" s="217"/>
      <c r="AB4" s="217"/>
    </row>
    <row r="5" customFormat="false" ht="13.5" hidden="false" customHeight="true" outlineLevel="0" collapsed="false">
      <c r="A5" s="183"/>
      <c r="B5" s="18"/>
      <c r="C5" s="18"/>
      <c r="D5" s="18"/>
      <c r="E5" s="18"/>
      <c r="F5" s="18"/>
      <c r="G5" s="18"/>
      <c r="H5" s="18"/>
      <c r="I5" s="18"/>
      <c r="J5" s="18"/>
      <c r="K5" s="18"/>
      <c r="L5" s="183"/>
      <c r="M5" s="18"/>
      <c r="N5" s="18" t="s">
        <v>364</v>
      </c>
      <c r="O5" s="18"/>
      <c r="P5" s="18"/>
      <c r="Q5" s="18"/>
      <c r="R5" s="18"/>
      <c r="S5" s="18"/>
      <c r="T5" s="18"/>
      <c r="U5" s="18"/>
      <c r="V5" s="18"/>
      <c r="W5" s="18"/>
      <c r="X5" s="183"/>
      <c r="Y5" s="217"/>
      <c r="Z5" s="217"/>
      <c r="AA5" s="217"/>
      <c r="AB5" s="217"/>
    </row>
    <row r="6" customFormat="false" ht="13.5" hidden="false" customHeight="true" outlineLevel="0" collapsed="false">
      <c r="A6" s="183"/>
      <c r="B6" s="17" t="s">
        <v>253</v>
      </c>
      <c r="C6" s="18"/>
      <c r="D6" s="18"/>
      <c r="E6" s="18"/>
      <c r="F6" s="18"/>
      <c r="G6" s="18"/>
      <c r="H6" s="18"/>
      <c r="I6" s="18"/>
      <c r="J6" s="18"/>
      <c r="K6" s="18"/>
      <c r="L6" s="183"/>
      <c r="M6" s="349"/>
      <c r="N6" s="349"/>
      <c r="O6" s="18"/>
      <c r="P6" s="18"/>
      <c r="Q6" s="18"/>
      <c r="R6" s="18"/>
      <c r="S6" s="18"/>
      <c r="T6" s="18"/>
      <c r="U6" s="18"/>
      <c r="V6" s="18"/>
      <c r="W6" s="18"/>
      <c r="X6" s="183"/>
      <c r="Y6" s="217"/>
      <c r="Z6" s="217"/>
      <c r="AA6" s="217"/>
      <c r="AB6" s="217"/>
    </row>
    <row r="7" customFormat="false" ht="5.25" hidden="false" customHeight="true" outlineLevel="0" collapsed="false">
      <c r="A7" s="183"/>
      <c r="B7" s="18"/>
      <c r="C7" s="18"/>
      <c r="D7" s="18"/>
      <c r="E7" s="18"/>
      <c r="F7" s="18"/>
      <c r="G7" s="18"/>
      <c r="H7" s="18"/>
      <c r="I7" s="18"/>
      <c r="J7" s="18"/>
      <c r="K7" s="18"/>
      <c r="L7" s="183"/>
      <c r="M7" s="18"/>
      <c r="N7" s="18"/>
      <c r="O7" s="18"/>
      <c r="P7" s="18"/>
      <c r="Q7" s="18"/>
      <c r="R7" s="18"/>
      <c r="S7" s="18"/>
      <c r="T7" s="18"/>
      <c r="U7" s="18"/>
      <c r="V7" s="18"/>
      <c r="W7" s="18"/>
      <c r="X7" s="183"/>
      <c r="Y7" s="217"/>
      <c r="Z7" s="217"/>
      <c r="AA7" s="217"/>
      <c r="AB7" s="217"/>
    </row>
    <row r="8" customFormat="false" ht="13.5" hidden="false" customHeight="true" outlineLevel="0" collapsed="false">
      <c r="A8" s="183"/>
      <c r="B8" s="18"/>
      <c r="C8" s="221" t="s">
        <v>255</v>
      </c>
      <c r="D8" s="222"/>
      <c r="E8" s="222" t="s">
        <v>256</v>
      </c>
      <c r="F8" s="223" t="s">
        <v>257</v>
      </c>
      <c r="G8" s="224"/>
      <c r="H8" s="18"/>
      <c r="I8" s="223" t="s">
        <v>258</v>
      </c>
      <c r="J8" s="224"/>
      <c r="K8" s="18"/>
      <c r="L8" s="183"/>
      <c r="M8" s="183"/>
      <c r="N8" s="183"/>
      <c r="O8" s="183"/>
      <c r="P8" s="183"/>
      <c r="Q8" s="183"/>
      <c r="R8" s="183"/>
      <c r="S8" s="183"/>
      <c r="T8" s="183"/>
      <c r="U8" s="183"/>
      <c r="V8" s="183"/>
      <c r="W8" s="183"/>
      <c r="X8" s="183"/>
      <c r="Y8" s="217" t="s">
        <v>259</v>
      </c>
      <c r="Z8" s="217" t="s">
        <v>257</v>
      </c>
      <c r="AA8" s="217"/>
      <c r="AB8" s="217"/>
    </row>
    <row r="9" customFormat="false" ht="13.5" hidden="false" customHeight="true" outlineLevel="0" collapsed="false">
      <c r="A9" s="183"/>
      <c r="B9" s="18"/>
      <c r="C9" s="225"/>
      <c r="D9" s="226" t="s">
        <v>122</v>
      </c>
      <c r="E9" s="227" t="s">
        <v>260</v>
      </c>
      <c r="F9" s="226" t="s">
        <v>261</v>
      </c>
      <c r="G9" s="224"/>
      <c r="H9" s="18"/>
      <c r="I9" s="226" t="s">
        <v>137</v>
      </c>
      <c r="J9" s="224"/>
      <c r="K9" s="18"/>
      <c r="L9" s="183"/>
      <c r="M9" s="350" t="s">
        <v>365</v>
      </c>
      <c r="N9" s="351" t="s">
        <v>266</v>
      </c>
      <c r="O9" s="351"/>
      <c r="P9" s="18"/>
      <c r="Q9" s="18"/>
      <c r="R9" s="18"/>
      <c r="S9" s="18"/>
      <c r="T9" s="18"/>
      <c r="U9" s="18"/>
      <c r="V9" s="18"/>
      <c r="W9" s="18"/>
      <c r="X9" s="183"/>
      <c r="Y9" s="217" t="s">
        <v>263</v>
      </c>
      <c r="Z9" s="217" t="s">
        <v>264</v>
      </c>
      <c r="AA9" s="217"/>
      <c r="AB9" s="217"/>
    </row>
    <row r="10" customFormat="false" ht="13.5" hidden="false" customHeight="true" outlineLevel="0" collapsed="false">
      <c r="A10" s="183"/>
      <c r="B10" s="18"/>
      <c r="C10" s="123" t="s">
        <v>156</v>
      </c>
      <c r="D10" s="352" t="n">
        <f aca="false">'JPP-VL'!L43</f>
        <v>0</v>
      </c>
      <c r="E10" s="206" t="n">
        <v>6.2</v>
      </c>
      <c r="F10" s="131" t="n">
        <f aca="false">D10*E10</f>
        <v>0</v>
      </c>
      <c r="G10" s="229"/>
      <c r="H10" s="18"/>
      <c r="I10" s="352" t="n">
        <f aca="false">'JPP-VL'!N50</f>
        <v>0</v>
      </c>
      <c r="J10" s="224"/>
      <c r="K10" s="18"/>
      <c r="L10" s="183"/>
      <c r="M10" s="353" t="s">
        <v>366</v>
      </c>
      <c r="N10" s="29" t="s">
        <v>268</v>
      </c>
      <c r="O10" s="18"/>
      <c r="P10" s="18"/>
      <c r="Q10" s="18"/>
      <c r="R10" s="18"/>
      <c r="S10" s="18"/>
      <c r="T10" s="18"/>
      <c r="U10" s="18"/>
      <c r="V10" s="18"/>
      <c r="W10" s="18"/>
      <c r="X10" s="183"/>
      <c r="Y10" s="232" t="n">
        <f aca="false">IF(D10=0,0,I10/365/D10)</f>
        <v>0</v>
      </c>
      <c r="Z10" s="233" t="n">
        <f aca="false">F10*Y10</f>
        <v>0</v>
      </c>
      <c r="AA10" s="217"/>
      <c r="AB10" s="217"/>
    </row>
    <row r="11" customFormat="false" ht="13.5" hidden="false" customHeight="true" outlineLevel="0" collapsed="false">
      <c r="A11" s="183"/>
      <c r="B11" s="18"/>
      <c r="C11" s="123" t="s">
        <v>267</v>
      </c>
      <c r="D11" s="234" t="n">
        <f aca="false">'Autres UGB'!E22</f>
        <v>0</v>
      </c>
      <c r="E11" s="206" t="n">
        <v>6.2</v>
      </c>
      <c r="F11" s="131" t="n">
        <f aca="false">D11*E11</f>
        <v>0</v>
      </c>
      <c r="G11" s="229"/>
      <c r="H11" s="18"/>
      <c r="I11" s="234" t="n">
        <f aca="false">'Autres UGB'!G22</f>
        <v>0</v>
      </c>
      <c r="J11" s="224"/>
      <c r="K11" s="18"/>
      <c r="L11" s="183"/>
      <c r="M11" s="228" t="n">
        <v>0</v>
      </c>
      <c r="N11" s="18" t="s">
        <v>262</v>
      </c>
      <c r="O11" s="18"/>
      <c r="Q11" s="18"/>
      <c r="R11" s="18"/>
      <c r="S11" s="18"/>
      <c r="T11" s="18"/>
      <c r="U11" s="18"/>
      <c r="V11" s="18"/>
      <c r="W11" s="18"/>
      <c r="X11" s="183"/>
      <c r="Y11" s="232" t="n">
        <f aca="false">IF(D11=0,0,I11/365/D11)</f>
        <v>0</v>
      </c>
      <c r="Z11" s="233" t="n">
        <f aca="false">F11*Y11</f>
        <v>0</v>
      </c>
      <c r="AA11" s="217"/>
      <c r="AB11" s="217"/>
    </row>
    <row r="12" customFormat="false" ht="13.5" hidden="false" customHeight="true" outlineLevel="0" collapsed="false">
      <c r="A12" s="183"/>
      <c r="B12" s="18"/>
      <c r="C12" s="123" t="s">
        <v>269</v>
      </c>
      <c r="D12" s="234" t="n">
        <f aca="false">'Autres UGB'!E31</f>
        <v>0</v>
      </c>
      <c r="E12" s="206" t="n">
        <v>6.2</v>
      </c>
      <c r="F12" s="131" t="n">
        <f aca="false">D12*E12</f>
        <v>0</v>
      </c>
      <c r="G12" s="229"/>
      <c r="H12" s="18"/>
      <c r="I12" s="234" t="n">
        <f aca="false">'Autres UGB'!G31</f>
        <v>0</v>
      </c>
      <c r="J12" s="224"/>
      <c r="K12" s="18"/>
      <c r="L12" s="183"/>
      <c r="M12" s="354" t="n">
        <v>100</v>
      </c>
      <c r="N12" s="243" t="s">
        <v>367</v>
      </c>
      <c r="P12" s="18"/>
      <c r="Q12" s="18"/>
      <c r="R12" s="18"/>
      <c r="S12" s="18"/>
      <c r="T12" s="18"/>
      <c r="U12" s="18"/>
      <c r="V12" s="18"/>
      <c r="W12" s="18"/>
      <c r="X12" s="183"/>
      <c r="Y12" s="232" t="n">
        <f aca="false">IF(D12=0,0,I12/365/D12)</f>
        <v>0</v>
      </c>
      <c r="Z12" s="233" t="n">
        <f aca="false">F12*Y12</f>
        <v>0</v>
      </c>
      <c r="AA12" s="217"/>
      <c r="AB12" s="217"/>
    </row>
    <row r="13" customFormat="false" ht="13.5" hidden="false" customHeight="true" outlineLevel="0" collapsed="false">
      <c r="A13" s="183"/>
      <c r="B13" s="18"/>
      <c r="C13" s="18"/>
      <c r="D13" s="18"/>
      <c r="E13" s="18"/>
      <c r="F13" s="236" t="n">
        <f aca="false">SUM(F10:F12)</f>
        <v>0</v>
      </c>
      <c r="G13" s="237"/>
      <c r="H13" s="18"/>
      <c r="I13" s="236" t="n">
        <f aca="false">SUM(I10:I12)</f>
        <v>0</v>
      </c>
      <c r="J13" s="224"/>
      <c r="K13" s="18"/>
      <c r="L13" s="183"/>
      <c r="M13" s="355" t="s">
        <v>368</v>
      </c>
      <c r="N13" s="18"/>
      <c r="O13" s="18"/>
      <c r="P13" s="18"/>
      <c r="Q13" s="18"/>
      <c r="R13" s="18"/>
      <c r="S13" s="18"/>
      <c r="T13" s="18"/>
      <c r="U13" s="18"/>
      <c r="V13" s="18"/>
      <c r="W13" s="18"/>
      <c r="X13" s="183"/>
      <c r="Y13" s="217"/>
      <c r="Z13" s="240" t="n">
        <f aca="false">SUM(Z10:Z12)</f>
        <v>0</v>
      </c>
      <c r="AA13" s="217" t="s">
        <v>271</v>
      </c>
      <c r="AB13" s="217"/>
    </row>
    <row r="14" customFormat="false" ht="13.5" hidden="false" customHeight="true" outlineLevel="0" collapsed="false">
      <c r="A14" s="183"/>
      <c r="B14" s="241" t="s">
        <v>272</v>
      </c>
      <c r="C14" s="18"/>
      <c r="D14" s="18"/>
      <c r="E14" s="18"/>
      <c r="F14" s="18"/>
      <c r="G14" s="18"/>
      <c r="H14" s="18"/>
      <c r="I14" s="356" t="n">
        <f aca="false">I11+I12</f>
        <v>0</v>
      </c>
      <c r="J14" s="18"/>
      <c r="K14" s="18"/>
      <c r="L14" s="183"/>
      <c r="M14" s="26" t="s">
        <v>369</v>
      </c>
      <c r="N14" s="18"/>
      <c r="O14" s="18"/>
      <c r="P14" s="18"/>
      <c r="Q14" s="18"/>
      <c r="R14" s="18"/>
      <c r="S14" s="18"/>
      <c r="T14" s="18"/>
      <c r="U14" s="18"/>
      <c r="V14" s="18"/>
      <c r="W14" s="18"/>
      <c r="X14" s="183"/>
      <c r="Y14" s="217"/>
      <c r="Z14" s="240" t="n">
        <f aca="false">I13*15/1000</f>
        <v>0</v>
      </c>
      <c r="AA14" s="217" t="s">
        <v>274</v>
      </c>
      <c r="AB14" s="217"/>
    </row>
    <row r="15" customFormat="false" ht="15.75" hidden="false" customHeight="true" outlineLevel="0" collapsed="false">
      <c r="A15" s="183"/>
      <c r="B15" s="242"/>
      <c r="C15" s="242"/>
      <c r="D15" s="243"/>
      <c r="E15" s="18"/>
      <c r="F15" s="18"/>
      <c r="G15" s="244"/>
      <c r="H15" s="18"/>
      <c r="I15" s="18"/>
      <c r="J15" s="18"/>
      <c r="K15" s="18"/>
      <c r="L15" s="183"/>
      <c r="M15" s="183"/>
      <c r="N15" s="183"/>
      <c r="O15" s="183"/>
      <c r="P15" s="183"/>
      <c r="Q15" s="183"/>
      <c r="R15" s="183"/>
      <c r="S15" s="183"/>
      <c r="T15" s="183"/>
      <c r="U15" s="183"/>
      <c r="V15" s="183"/>
      <c r="W15" s="183"/>
      <c r="X15" s="183"/>
      <c r="Y15" s="217"/>
      <c r="Z15" s="245"/>
      <c r="AA15" s="217"/>
      <c r="AB15" s="217"/>
    </row>
    <row r="16" customFormat="false" ht="13.5" hidden="false" customHeight="true" outlineLevel="0" collapsed="false">
      <c r="A16" s="183"/>
      <c r="B16" s="243"/>
      <c r="C16" s="357" t="s">
        <v>370</v>
      </c>
      <c r="E16" s="18"/>
      <c r="F16" s="244" t="s">
        <v>275</v>
      </c>
      <c r="G16" s="18"/>
      <c r="H16" s="18"/>
      <c r="I16" s="18"/>
      <c r="J16" s="224"/>
      <c r="K16" s="224"/>
      <c r="L16" s="183"/>
      <c r="M16" s="310" t="s">
        <v>371</v>
      </c>
      <c r="N16" s="310"/>
      <c r="O16" s="310"/>
      <c r="P16" s="310"/>
      <c r="Q16" s="310"/>
      <c r="R16" s="310"/>
      <c r="S16" s="310"/>
      <c r="T16" s="310"/>
      <c r="U16" s="18"/>
      <c r="V16" s="18"/>
      <c r="W16" s="18"/>
      <c r="X16" s="183"/>
      <c r="Y16" s="217"/>
      <c r="Z16" s="217"/>
      <c r="AA16" s="217"/>
      <c r="AB16" s="217"/>
    </row>
    <row r="17" customFormat="false" ht="13.5" hidden="false" customHeight="true" outlineLevel="0" collapsed="false">
      <c r="A17" s="183"/>
      <c r="B17" s="18"/>
      <c r="C17" s="242"/>
      <c r="D17" s="247" t="s">
        <v>372</v>
      </c>
      <c r="E17" s="223" t="s">
        <v>373</v>
      </c>
      <c r="F17" s="223" t="s">
        <v>374</v>
      </c>
      <c r="G17" s="223" t="s">
        <v>375</v>
      </c>
      <c r="H17" s="223" t="s">
        <v>373</v>
      </c>
      <c r="I17" s="248" t="s">
        <v>283</v>
      </c>
      <c r="J17" s="224"/>
      <c r="K17" s="223" t="s">
        <v>376</v>
      </c>
      <c r="L17" s="183"/>
      <c r="M17" s="18"/>
      <c r="N17" s="18"/>
      <c r="O17" s="18"/>
      <c r="P17" s="18"/>
      <c r="Q17" s="18"/>
      <c r="R17" s="18"/>
      <c r="S17" s="18"/>
      <c r="T17" s="18"/>
      <c r="U17" s="18"/>
      <c r="V17" s="18"/>
      <c r="W17" s="18"/>
      <c r="X17" s="183"/>
      <c r="Y17" s="217"/>
      <c r="Z17" s="217"/>
      <c r="AA17" s="217"/>
      <c r="AB17" s="217"/>
    </row>
    <row r="18" customFormat="false" ht="13.5" hidden="false" customHeight="true" outlineLevel="0" collapsed="false">
      <c r="A18" s="183"/>
      <c r="B18" s="18"/>
      <c r="C18" s="358"/>
      <c r="D18" s="359" t="s">
        <v>377</v>
      </c>
      <c r="E18" s="226" t="s">
        <v>378</v>
      </c>
      <c r="F18" s="226"/>
      <c r="G18" s="226" t="s">
        <v>288</v>
      </c>
      <c r="H18" s="226" t="s">
        <v>379</v>
      </c>
      <c r="I18" s="226" t="s">
        <v>289</v>
      </c>
      <c r="J18" s="224"/>
      <c r="K18" s="226" t="s">
        <v>380</v>
      </c>
      <c r="L18" s="183"/>
      <c r="M18" s="18"/>
      <c r="N18" s="238" t="s">
        <v>270</v>
      </c>
      <c r="O18" s="238"/>
      <c r="P18" s="238"/>
      <c r="Q18" s="238"/>
      <c r="R18" s="238"/>
      <c r="S18" s="238"/>
      <c r="T18" s="238"/>
      <c r="U18" s="238"/>
      <c r="V18" s="239"/>
      <c r="W18" s="239"/>
      <c r="X18" s="183"/>
      <c r="Y18" s="217"/>
      <c r="Z18" s="217"/>
      <c r="AA18" s="217"/>
      <c r="AB18" s="217"/>
    </row>
    <row r="19" customFormat="false" ht="13.5" hidden="false" customHeight="true" outlineLevel="0" collapsed="false">
      <c r="A19" s="183"/>
      <c r="B19" s="18"/>
      <c r="C19" s="222" t="s">
        <v>293</v>
      </c>
      <c r="D19" s="253" t="s">
        <v>381</v>
      </c>
      <c r="E19" s="360" t="n">
        <v>0</v>
      </c>
      <c r="F19" s="361"/>
      <c r="G19" s="24"/>
      <c r="H19" s="24"/>
      <c r="I19" s="257" t="n">
        <f aca="false">E19+F19+G19-H19</f>
        <v>0</v>
      </c>
      <c r="J19" s="224"/>
      <c r="K19" s="362"/>
      <c r="L19" s="183"/>
      <c r="M19" s="18"/>
      <c r="N19" s="239" t="s">
        <v>273</v>
      </c>
      <c r="O19" s="239"/>
      <c r="P19" s="239"/>
      <c r="Q19" s="239"/>
      <c r="R19" s="239"/>
      <c r="S19" s="239"/>
      <c r="T19" s="239"/>
      <c r="U19" s="239"/>
      <c r="V19" s="239"/>
      <c r="W19" s="239"/>
      <c r="X19" s="183"/>
      <c r="Y19" s="217"/>
      <c r="Z19" s="217"/>
      <c r="AA19" s="217"/>
      <c r="AB19" s="217"/>
    </row>
    <row r="20" customFormat="false" ht="13.5" hidden="false" customHeight="true" outlineLevel="0" collapsed="false">
      <c r="A20" s="183"/>
      <c r="B20" s="18"/>
      <c r="C20" s="227"/>
      <c r="D20" s="137" t="s">
        <v>382</v>
      </c>
      <c r="E20" s="361"/>
      <c r="F20" s="363"/>
      <c r="G20" s="24"/>
      <c r="H20" s="24"/>
      <c r="I20" s="257" t="n">
        <f aca="false">E20+F20+G20-H20</f>
        <v>0</v>
      </c>
      <c r="J20" s="224"/>
      <c r="K20" s="364" t="n">
        <f aca="false">H20+H19</f>
        <v>0</v>
      </c>
      <c r="L20" s="183"/>
      <c r="M20" s="18"/>
      <c r="N20" s="239" t="s">
        <v>276</v>
      </c>
      <c r="O20" s="239"/>
      <c r="P20" s="239"/>
      <c r="Q20" s="239"/>
      <c r="R20" s="239"/>
      <c r="S20" s="239"/>
      <c r="T20" s="239"/>
      <c r="U20" s="239"/>
      <c r="V20" s="239"/>
      <c r="W20" s="239"/>
      <c r="X20" s="183"/>
      <c r="Y20" s="217"/>
      <c r="Z20" s="217"/>
      <c r="AA20" s="217"/>
      <c r="AB20" s="217"/>
    </row>
    <row r="21" customFormat="false" ht="13.5" hidden="false" customHeight="true" outlineLevel="0" collapsed="false">
      <c r="A21" s="183"/>
      <c r="B21" s="18"/>
      <c r="C21" s="365" t="s">
        <v>383</v>
      </c>
      <c r="D21" s="253" t="s">
        <v>381</v>
      </c>
      <c r="E21" s="360" t="n">
        <v>0</v>
      </c>
      <c r="F21" s="361"/>
      <c r="G21" s="24"/>
      <c r="H21" s="24"/>
      <c r="I21" s="257" t="n">
        <f aca="false">E21+F21+G21-H21</f>
        <v>0</v>
      </c>
      <c r="J21" s="224"/>
      <c r="K21" s="362"/>
      <c r="L21" s="183"/>
      <c r="M21" s="18"/>
      <c r="N21" s="18"/>
      <c r="O21" s="18"/>
      <c r="P21" s="18"/>
      <c r="Q21" s="18"/>
      <c r="R21" s="18"/>
      <c r="S21" s="18"/>
      <c r="T21" s="18"/>
      <c r="U21" s="239" t="s">
        <v>285</v>
      </c>
      <c r="V21" s="239"/>
      <c r="W21" s="239"/>
      <c r="X21" s="183"/>
      <c r="Y21" s="217"/>
      <c r="Z21" s="217"/>
      <c r="AA21" s="217"/>
      <c r="AB21" s="217"/>
    </row>
    <row r="22" customFormat="false" ht="13.5" hidden="false" customHeight="true" outlineLevel="0" collapsed="false">
      <c r="A22" s="183"/>
      <c r="B22" s="18"/>
      <c r="C22" s="366"/>
      <c r="D22" s="137" t="s">
        <v>382</v>
      </c>
      <c r="E22" s="361"/>
      <c r="F22" s="363"/>
      <c r="G22" s="24"/>
      <c r="H22" s="24"/>
      <c r="I22" s="257" t="n">
        <f aca="false">E22+F22+G22-H22</f>
        <v>0</v>
      </c>
      <c r="J22" s="224"/>
      <c r="K22" s="364" t="n">
        <f aca="false">H22+H21</f>
        <v>0</v>
      </c>
      <c r="L22" s="183"/>
      <c r="M22" s="18"/>
      <c r="N22" s="18"/>
      <c r="O22" s="18"/>
      <c r="P22" s="18"/>
      <c r="Q22" s="18"/>
      <c r="R22" s="18" t="s">
        <v>261</v>
      </c>
      <c r="S22" s="136" t="s">
        <v>296</v>
      </c>
      <c r="T22" s="136" t="s">
        <v>286</v>
      </c>
      <c r="U22" s="252" t="s">
        <v>290</v>
      </c>
      <c r="V22" s="252"/>
      <c r="W22" s="239" t="s">
        <v>291</v>
      </c>
      <c r="X22" s="183"/>
      <c r="Y22" s="217"/>
      <c r="Z22" s="217"/>
      <c r="AA22" s="217"/>
      <c r="AB22" s="217"/>
    </row>
    <row r="23" customFormat="false" ht="13.5" hidden="false" customHeight="true" outlineLevel="0" collapsed="false">
      <c r="A23" s="183"/>
      <c r="B23" s="18"/>
      <c r="C23" s="222" t="s">
        <v>297</v>
      </c>
      <c r="D23" s="253" t="s">
        <v>381</v>
      </c>
      <c r="E23" s="367" t="n">
        <v>0</v>
      </c>
      <c r="F23" s="361"/>
      <c r="G23" s="24"/>
      <c r="H23" s="24"/>
      <c r="I23" s="257" t="n">
        <f aca="false">E23+F23+G23-H23</f>
        <v>0</v>
      </c>
      <c r="J23" s="224"/>
      <c r="K23" s="362"/>
      <c r="L23" s="183"/>
      <c r="M23" s="18"/>
      <c r="N23" s="18"/>
      <c r="O23" s="320" t="s">
        <v>293</v>
      </c>
      <c r="P23" s="368"/>
      <c r="Q23" s="253"/>
      <c r="R23" s="369" t="n">
        <f aca="false">F20</f>
        <v>0</v>
      </c>
      <c r="S23" s="195" t="n">
        <v>0</v>
      </c>
      <c r="T23" s="370" t="str">
        <f aca="false">IF(S23=0,"",F20/S23)</f>
        <v/>
      </c>
      <c r="V23" s="260" t="n">
        <v>0.1</v>
      </c>
      <c r="W23" s="261" t="str">
        <f aca="false">IF(T23="","",T23*(1-V23))</f>
        <v/>
      </c>
      <c r="X23" s="183"/>
      <c r="Y23" s="217"/>
      <c r="Z23" s="217"/>
      <c r="AA23" s="217"/>
      <c r="AB23" s="217"/>
    </row>
    <row r="24" customFormat="false" ht="13.5" hidden="false" customHeight="true" outlineLevel="0" collapsed="false">
      <c r="A24" s="183"/>
      <c r="B24" s="18"/>
      <c r="C24" s="227"/>
      <c r="D24" s="137" t="s">
        <v>382</v>
      </c>
      <c r="E24" s="361"/>
      <c r="F24" s="363"/>
      <c r="G24" s="24"/>
      <c r="H24" s="24"/>
      <c r="I24" s="257" t="n">
        <f aca="false">E24+F24+G24-H24</f>
        <v>0</v>
      </c>
      <c r="J24" s="224"/>
      <c r="K24" s="364" t="n">
        <f aca="false">H24+H23</f>
        <v>0</v>
      </c>
      <c r="L24" s="183"/>
      <c r="M24" s="18"/>
      <c r="N24" s="18"/>
      <c r="O24" s="320" t="s">
        <v>384</v>
      </c>
      <c r="P24" s="368"/>
      <c r="Q24" s="253"/>
      <c r="R24" s="369" t="n">
        <f aca="false">F22</f>
        <v>0</v>
      </c>
      <c r="S24" s="195" t="n">
        <v>0</v>
      </c>
      <c r="T24" s="370" t="str">
        <f aca="false">IF(S24=0,"",F22/S24)</f>
        <v/>
      </c>
      <c r="V24" s="260" t="n">
        <v>0.15</v>
      </c>
      <c r="W24" s="261" t="str">
        <f aca="false">IF(T24="","",T24*(1-V24))</f>
        <v/>
      </c>
      <c r="X24" s="183"/>
      <c r="Y24" s="217"/>
      <c r="Z24" s="217"/>
      <c r="AA24" s="217"/>
      <c r="AB24" s="217"/>
    </row>
    <row r="25" customFormat="false" ht="13.5" hidden="false" customHeight="true" outlineLevel="0" collapsed="false">
      <c r="A25" s="183"/>
      <c r="B25" s="18"/>
      <c r="C25" s="371" t="s">
        <v>385</v>
      </c>
      <c r="D25" s="253" t="s">
        <v>381</v>
      </c>
      <c r="E25" s="367" t="n">
        <v>0</v>
      </c>
      <c r="F25" s="361"/>
      <c r="G25" s="24"/>
      <c r="H25" s="24"/>
      <c r="I25" s="257" t="n">
        <f aca="false">E25+F25+G25-H25</f>
        <v>0</v>
      </c>
      <c r="J25" s="224"/>
      <c r="K25" s="362"/>
      <c r="L25" s="183"/>
      <c r="M25" s="18"/>
      <c r="N25" s="18"/>
      <c r="O25" s="320" t="s">
        <v>386</v>
      </c>
      <c r="P25" s="368"/>
      <c r="Q25" s="253"/>
      <c r="R25" s="369" t="n">
        <f aca="false">F24</f>
        <v>0</v>
      </c>
      <c r="S25" s="195" t="n">
        <v>0</v>
      </c>
      <c r="T25" s="370" t="str">
        <f aca="false">IF(S25=0,"",F24/S25)</f>
        <v/>
      </c>
      <c r="V25" s="260" t="n">
        <v>0.1</v>
      </c>
      <c r="W25" s="261" t="str">
        <f aca="false">IF(T25="","",T25*(1-V25))</f>
        <v/>
      </c>
      <c r="X25" s="183"/>
      <c r="Y25" s="217"/>
      <c r="Z25" s="217"/>
      <c r="AA25" s="217"/>
      <c r="AB25" s="217"/>
    </row>
    <row r="26" customFormat="false" ht="13.5" hidden="false" customHeight="true" outlineLevel="0" collapsed="false">
      <c r="A26" s="183"/>
      <c r="B26" s="18"/>
      <c r="C26" s="371"/>
      <c r="D26" s="137" t="s">
        <v>382</v>
      </c>
      <c r="E26" s="361"/>
      <c r="F26" s="363"/>
      <c r="G26" s="24"/>
      <c r="H26" s="24"/>
      <c r="I26" s="257" t="n">
        <f aca="false">E26+F26+G26-H26</f>
        <v>0</v>
      </c>
      <c r="J26" s="224"/>
      <c r="K26" s="364" t="n">
        <f aca="false">H26+H25</f>
        <v>0</v>
      </c>
      <c r="L26" s="183"/>
      <c r="M26" s="18"/>
      <c r="N26" s="372" t="s">
        <v>387</v>
      </c>
      <c r="O26" s="368" t="s">
        <v>388</v>
      </c>
      <c r="P26" s="368"/>
      <c r="Q26" s="253"/>
      <c r="R26" s="363" t="n">
        <v>0</v>
      </c>
      <c r="S26" s="195" t="n">
        <v>0</v>
      </c>
      <c r="T26" s="370" t="str">
        <f aca="false">IF(S26=0,"",R26/S26)</f>
        <v/>
      </c>
      <c r="V26" s="260" t="n">
        <v>0.15</v>
      </c>
      <c r="W26" s="261" t="str">
        <f aca="false">IF(T26="","",T26*(1-V26))</f>
        <v/>
      </c>
      <c r="X26" s="183"/>
      <c r="Y26" s="217"/>
      <c r="Z26" s="217"/>
      <c r="AA26" s="217"/>
      <c r="AB26" s="217"/>
    </row>
    <row r="27" customFormat="false" ht="13.5" hidden="false" customHeight="true" outlineLevel="0" collapsed="false">
      <c r="A27" s="183"/>
      <c r="B27" s="18"/>
      <c r="C27" s="222" t="s">
        <v>389</v>
      </c>
      <c r="D27" s="253" t="s">
        <v>381</v>
      </c>
      <c r="E27" s="367" t="n">
        <v>0</v>
      </c>
      <c r="F27" s="361"/>
      <c r="G27" s="24"/>
      <c r="H27" s="24"/>
      <c r="I27" s="257" t="n">
        <f aca="false">E27+F27+G27-H27</f>
        <v>0</v>
      </c>
      <c r="J27" s="224"/>
      <c r="K27" s="362"/>
      <c r="L27" s="183"/>
      <c r="M27" s="18"/>
      <c r="N27" s="373" t="s">
        <v>390</v>
      </c>
      <c r="O27" s="368" t="s">
        <v>391</v>
      </c>
      <c r="P27" s="368"/>
      <c r="Q27" s="253"/>
      <c r="R27" s="363" t="n">
        <v>0</v>
      </c>
      <c r="S27" s="195" t="n">
        <v>0</v>
      </c>
      <c r="T27" s="370" t="str">
        <f aca="false">IF(S27=0,"",R27/S27)</f>
        <v/>
      </c>
      <c r="U27" s="374"/>
      <c r="V27" s="278" t="n">
        <v>0.15</v>
      </c>
      <c r="W27" s="261" t="str">
        <f aca="false">IF(T27="","",T27*(1-V27))</f>
        <v/>
      </c>
      <c r="X27" s="183"/>
      <c r="Y27" s="217"/>
      <c r="Z27" s="217"/>
      <c r="AA27" s="217"/>
      <c r="AB27" s="217"/>
    </row>
    <row r="28" customFormat="false" ht="13.5" hidden="false" customHeight="true" outlineLevel="0" collapsed="false">
      <c r="A28" s="183"/>
      <c r="B28" s="18"/>
      <c r="C28" s="227"/>
      <c r="D28" s="137" t="s">
        <v>382</v>
      </c>
      <c r="E28" s="361"/>
      <c r="F28" s="363"/>
      <c r="G28" s="24"/>
      <c r="H28" s="24"/>
      <c r="I28" s="257" t="n">
        <f aca="false">E28+F28+G28-H28</f>
        <v>0</v>
      </c>
      <c r="J28" s="224"/>
      <c r="K28" s="364" t="n">
        <f aca="false">H28+H27</f>
        <v>0</v>
      </c>
      <c r="L28" s="183"/>
      <c r="M28" s="18"/>
      <c r="N28" s="18"/>
      <c r="O28" s="33"/>
      <c r="P28" s="18"/>
      <c r="Q28" s="18"/>
      <c r="R28" s="18"/>
      <c r="S28" s="18"/>
      <c r="T28" s="18"/>
      <c r="U28" s="18"/>
      <c r="V28" s="18"/>
      <c r="W28" s="18"/>
      <c r="X28" s="183"/>
      <c r="Y28" s="217"/>
      <c r="Z28" s="217"/>
      <c r="AA28" s="217"/>
      <c r="AB28" s="217"/>
    </row>
    <row r="29" customFormat="false" ht="13.5" hidden="false" customHeight="true" outlineLevel="0" collapsed="false">
      <c r="A29" s="183"/>
      <c r="B29" s="18"/>
      <c r="C29" s="375" t="s">
        <v>304</v>
      </c>
      <c r="D29" s="253" t="s">
        <v>381</v>
      </c>
      <c r="E29" s="367" t="n">
        <v>0</v>
      </c>
      <c r="F29" s="361"/>
      <c r="G29" s="24"/>
      <c r="H29" s="24"/>
      <c r="I29" s="257" t="n">
        <f aca="false">E29+F29+G29-H29</f>
        <v>0</v>
      </c>
      <c r="J29" s="224"/>
      <c r="K29" s="362"/>
      <c r="L29" s="183"/>
      <c r="M29" s="18"/>
      <c r="N29" s="33"/>
      <c r="O29" s="33"/>
      <c r="P29" s="18"/>
      <c r="Q29" s="18"/>
      <c r="R29" s="18"/>
      <c r="S29" s="18"/>
      <c r="T29" s="18"/>
      <c r="U29" s="18"/>
      <c r="V29" s="18"/>
      <c r="W29" s="18"/>
      <c r="X29" s="183"/>
      <c r="Y29" s="217"/>
      <c r="Z29" s="217"/>
      <c r="AA29" s="217"/>
      <c r="AB29" s="217"/>
    </row>
    <row r="30" customFormat="false" ht="13.5" hidden="false" customHeight="true" outlineLevel="0" collapsed="false">
      <c r="A30" s="183"/>
      <c r="B30" s="18"/>
      <c r="C30" s="376"/>
      <c r="D30" s="137" t="s">
        <v>382</v>
      </c>
      <c r="E30" s="361"/>
      <c r="F30" s="363"/>
      <c r="G30" s="24"/>
      <c r="H30" s="24"/>
      <c r="I30" s="257" t="n">
        <f aca="false">E30+F30+G30-H30</f>
        <v>0</v>
      </c>
      <c r="J30" s="224"/>
      <c r="K30" s="364" t="n">
        <f aca="false">H30+H29</f>
        <v>0</v>
      </c>
      <c r="L30" s="183"/>
      <c r="M30" s="18"/>
      <c r="N30" s="18"/>
      <c r="O30" s="18"/>
      <c r="P30" s="18"/>
      <c r="Q30" s="18"/>
      <c r="R30" s="18"/>
      <c r="S30" s="18"/>
      <c r="T30" s="18"/>
      <c r="U30" s="18"/>
      <c r="V30" s="18"/>
      <c r="W30" s="18"/>
      <c r="X30" s="183"/>
      <c r="Y30" s="217"/>
      <c r="Z30" s="217"/>
      <c r="AA30" s="217"/>
      <c r="AB30" s="217"/>
    </row>
    <row r="31" customFormat="false" ht="13.5" hidden="false" customHeight="true" outlineLevel="0" collapsed="false">
      <c r="A31" s="183"/>
      <c r="B31" s="18"/>
      <c r="C31" s="243"/>
      <c r="D31" s="243"/>
      <c r="E31" s="131" t="n">
        <f aca="false">SUM(E19:E30)</f>
        <v>0</v>
      </c>
      <c r="F31" s="131" t="n">
        <f aca="false">SUM(F19:F30)</f>
        <v>0</v>
      </c>
      <c r="G31" s="224"/>
      <c r="H31" s="224"/>
      <c r="I31" s="236" t="n">
        <f aca="false">SUM(I19:I30)</f>
        <v>0</v>
      </c>
      <c r="J31" s="224"/>
      <c r="K31" s="236" t="n">
        <f aca="false">SUM(K19:K30)</f>
        <v>0</v>
      </c>
      <c r="L31" s="183"/>
      <c r="M31" s="355" t="s">
        <v>392</v>
      </c>
      <c r="N31" s="18"/>
      <c r="O31" s="18"/>
      <c r="P31" s="18"/>
      <c r="Q31" s="18"/>
      <c r="R31" s="18"/>
      <c r="S31" s="18"/>
      <c r="T31" s="18"/>
      <c r="U31" s="18"/>
      <c r="V31" s="18"/>
      <c r="W31" s="18"/>
      <c r="X31" s="183"/>
      <c r="Y31" s="217"/>
      <c r="Z31" s="217"/>
      <c r="AA31" s="217"/>
      <c r="AB31" s="217"/>
    </row>
    <row r="32" customFormat="false" ht="13.5" hidden="false" customHeight="true" outlineLevel="0" collapsed="false">
      <c r="A32" s="183"/>
      <c r="B32" s="18"/>
      <c r="C32" s="18"/>
      <c r="D32" s="18"/>
      <c r="E32" s="18"/>
      <c r="F32" s="18"/>
      <c r="G32" s="18"/>
      <c r="H32" s="18"/>
      <c r="J32" s="224"/>
      <c r="K32" s="258"/>
      <c r="L32" s="183"/>
      <c r="M32" s="355" t="s">
        <v>393</v>
      </c>
      <c r="N32" s="18"/>
      <c r="O32" s="18"/>
      <c r="P32" s="18"/>
      <c r="Q32" s="18"/>
      <c r="R32" s="18"/>
      <c r="S32" s="18"/>
      <c r="T32" s="18"/>
      <c r="U32" s="18"/>
      <c r="V32" s="18"/>
      <c r="W32" s="18"/>
      <c r="X32" s="183"/>
      <c r="Y32" s="217"/>
      <c r="Z32" s="217"/>
      <c r="AA32" s="217"/>
      <c r="AB32" s="217"/>
    </row>
    <row r="33" customFormat="false" ht="13.5" hidden="false" customHeight="true" outlineLevel="0" collapsed="false">
      <c r="A33" s="183"/>
      <c r="B33" s="18"/>
      <c r="C33" s="306" t="s">
        <v>311</v>
      </c>
      <c r="D33" s="306"/>
      <c r="E33" s="18"/>
      <c r="F33" s="18"/>
      <c r="G33" s="18"/>
      <c r="H33" s="23" t="s">
        <v>312</v>
      </c>
      <c r="I33" s="257" t="s">
        <v>313</v>
      </c>
      <c r="J33" s="258"/>
      <c r="K33" s="18"/>
      <c r="L33" s="183"/>
      <c r="M33" s="355" t="s">
        <v>394</v>
      </c>
      <c r="N33" s="18"/>
      <c r="O33" s="18"/>
      <c r="P33" s="18"/>
      <c r="Q33" s="18"/>
      <c r="R33" s="18"/>
      <c r="S33" s="377"/>
      <c r="T33" s="377"/>
      <c r="U33" s="18"/>
      <c r="V33" s="18"/>
      <c r="W33" s="18"/>
      <c r="X33" s="183"/>
      <c r="Y33" s="217"/>
      <c r="Z33" s="217"/>
      <c r="AA33" s="217"/>
      <c r="AB33" s="217"/>
    </row>
    <row r="34" customFormat="false" ht="13.5" hidden="false" customHeight="true" outlineLevel="0" collapsed="false">
      <c r="A34" s="183"/>
      <c r="B34" s="18"/>
      <c r="D34" s="308" t="s">
        <v>315</v>
      </c>
      <c r="E34" s="309"/>
      <c r="F34" s="309"/>
      <c r="G34" s="309"/>
      <c r="H34" s="253"/>
      <c r="I34" s="24" t="n">
        <v>0</v>
      </c>
      <c r="J34" s="258"/>
      <c r="K34" s="18"/>
      <c r="L34" s="183"/>
      <c r="M34" s="355"/>
      <c r="N34" s="355"/>
      <c r="O34" s="18"/>
      <c r="P34" s="18"/>
      <c r="Q34" s="18"/>
      <c r="R34" s="18"/>
      <c r="S34" s="18"/>
      <c r="T34" s="18"/>
      <c r="U34" s="18"/>
      <c r="V34" s="18"/>
      <c r="W34" s="18"/>
      <c r="X34" s="183"/>
      <c r="Y34" s="217"/>
      <c r="Z34" s="217"/>
      <c r="AA34" s="217"/>
      <c r="AB34" s="217"/>
    </row>
    <row r="35" customFormat="false" ht="13.5" hidden="false" customHeight="true" outlineLevel="0" collapsed="false">
      <c r="A35" s="183"/>
      <c r="B35" s="242"/>
      <c r="C35" s="242"/>
      <c r="D35" s="320" t="s">
        <v>317</v>
      </c>
      <c r="E35" s="368"/>
      <c r="F35" s="368"/>
      <c r="G35" s="368"/>
      <c r="H35" s="253"/>
      <c r="I35" s="24" t="n">
        <v>0</v>
      </c>
      <c r="J35" s="258"/>
      <c r="K35" s="18"/>
      <c r="L35" s="183"/>
      <c r="N35" s="238" t="s">
        <v>395</v>
      </c>
      <c r="O35" s="238"/>
      <c r="P35" s="238"/>
      <c r="Q35" s="238"/>
      <c r="R35" s="238"/>
      <c r="S35" s="238"/>
      <c r="T35" s="238"/>
      <c r="U35" s="238"/>
      <c r="V35" s="18"/>
      <c r="W35" s="18"/>
      <c r="X35" s="183"/>
      <c r="Y35" s="217"/>
      <c r="Z35" s="217"/>
      <c r="AA35" s="217"/>
      <c r="AB35" s="217"/>
    </row>
    <row r="36" customFormat="false" ht="13.5" hidden="false" customHeight="true" outlineLevel="0" collapsed="false">
      <c r="A36" s="183"/>
      <c r="B36" s="18"/>
      <c r="C36" s="18"/>
      <c r="D36" s="18"/>
      <c r="E36" s="18"/>
      <c r="F36" s="18"/>
      <c r="G36" s="18"/>
      <c r="H36" s="33" t="s">
        <v>310</v>
      </c>
      <c r="I36" s="304" t="n">
        <f aca="false">I34+I35</f>
        <v>0</v>
      </c>
      <c r="J36" s="258"/>
      <c r="K36" s="18"/>
      <c r="L36" s="183"/>
      <c r="M36" s="18"/>
      <c r="N36" s="184" t="s">
        <v>396</v>
      </c>
      <c r="O36" s="18"/>
      <c r="P36" s="18"/>
      <c r="Q36" s="18"/>
      <c r="R36" s="18"/>
      <c r="S36" s="18"/>
      <c r="T36" s="18"/>
      <c r="U36" s="18"/>
      <c r="V36" s="18"/>
      <c r="W36" s="18"/>
      <c r="X36" s="183"/>
      <c r="Y36" s="217"/>
      <c r="Z36" s="217"/>
      <c r="AA36" s="217"/>
      <c r="AB36" s="217"/>
    </row>
    <row r="37" customFormat="false" ht="13.5" hidden="false" customHeight="true" outlineLevel="0" collapsed="false">
      <c r="A37" s="183"/>
      <c r="B37" s="18"/>
      <c r="C37" s="306" t="s">
        <v>397</v>
      </c>
      <c r="D37" s="306"/>
      <c r="E37" s="18"/>
      <c r="F37" s="244" t="s">
        <v>275</v>
      </c>
      <c r="G37" s="18"/>
      <c r="H37" s="33"/>
      <c r="I37" s="237"/>
      <c r="J37" s="258"/>
      <c r="K37" s="18"/>
      <c r="L37" s="183"/>
      <c r="M37" s="18"/>
      <c r="N37" s="18"/>
      <c r="O37" s="18"/>
      <c r="P37" s="116" t="s">
        <v>146</v>
      </c>
      <c r="Q37" s="116" t="s">
        <v>398</v>
      </c>
      <c r="R37" s="18"/>
      <c r="S37" s="18"/>
      <c r="T37" s="18"/>
      <c r="U37" s="239" t="s">
        <v>285</v>
      </c>
      <c r="V37" s="239"/>
      <c r="W37" s="239"/>
      <c r="X37" s="183"/>
      <c r="Y37" s="217"/>
      <c r="Z37" s="217"/>
      <c r="AA37" s="217"/>
      <c r="AB37" s="217"/>
    </row>
    <row r="38" customFormat="false" ht="13.5" hidden="false" customHeight="true" outlineLevel="0" collapsed="false">
      <c r="A38" s="183"/>
      <c r="B38" s="18"/>
      <c r="C38" s="242"/>
      <c r="D38" s="222" t="s">
        <v>399</v>
      </c>
      <c r="E38" s="223" t="s">
        <v>278</v>
      </c>
      <c r="F38" s="223" t="s">
        <v>374</v>
      </c>
      <c r="G38" s="223"/>
      <c r="H38" s="18"/>
      <c r="I38" s="223" t="s">
        <v>283</v>
      </c>
      <c r="J38" s="258"/>
      <c r="K38" s="18"/>
      <c r="L38" s="183"/>
      <c r="M38" s="18"/>
      <c r="N38" s="308" t="s">
        <v>400</v>
      </c>
      <c r="O38" s="378"/>
      <c r="P38" s="195"/>
      <c r="Q38" s="379" t="n">
        <v>1</v>
      </c>
      <c r="R38" s="18"/>
      <c r="S38" s="18"/>
      <c r="T38" s="18" t="s">
        <v>291</v>
      </c>
      <c r="U38" s="252" t="s">
        <v>290</v>
      </c>
      <c r="V38" s="252"/>
      <c r="W38" s="239" t="s">
        <v>291</v>
      </c>
      <c r="X38" s="183"/>
      <c r="Y38" s="217" t="s">
        <v>401</v>
      </c>
      <c r="Z38" s="217"/>
      <c r="AA38" s="217"/>
      <c r="AB38" s="217"/>
    </row>
    <row r="39" customFormat="false" ht="13.5" hidden="false" customHeight="true" outlineLevel="0" collapsed="false">
      <c r="A39" s="183"/>
      <c r="B39" s="18"/>
      <c r="C39" s="242"/>
      <c r="D39" s="227" t="s">
        <v>402</v>
      </c>
      <c r="E39" s="226" t="s">
        <v>133</v>
      </c>
      <c r="F39" s="226" t="s">
        <v>151</v>
      </c>
      <c r="G39" s="226" t="s">
        <v>291</v>
      </c>
      <c r="H39" s="18"/>
      <c r="I39" s="226" t="s">
        <v>289</v>
      </c>
      <c r="J39" s="258"/>
      <c r="K39" s="18"/>
      <c r="L39" s="183"/>
      <c r="M39" s="18"/>
      <c r="N39" s="308" t="s">
        <v>403</v>
      </c>
      <c r="O39" s="378"/>
      <c r="P39" s="195"/>
      <c r="Q39" s="380" t="n">
        <v>0.5</v>
      </c>
      <c r="R39" s="18"/>
      <c r="S39" s="18" t="s">
        <v>404</v>
      </c>
      <c r="T39" s="370" t="n">
        <f aca="false">IF(Y39=0,0,(R26+R27)/Y39)</f>
        <v>0</v>
      </c>
      <c r="V39" s="260" t="n">
        <v>0.15</v>
      </c>
      <c r="W39" s="261" t="n">
        <f aca="false">IF(T39="","",T39*(1-V39))</f>
        <v>0</v>
      </c>
      <c r="X39" s="183"/>
      <c r="Y39" s="217" t="n">
        <f aca="false">P38+P39*Q39</f>
        <v>0</v>
      </c>
      <c r="Z39" s="217"/>
      <c r="AA39" s="217"/>
      <c r="AB39" s="217"/>
    </row>
    <row r="40" customFormat="false" ht="13.5" hidden="false" customHeight="true" outlineLevel="0" collapsed="false">
      <c r="A40" s="183"/>
      <c r="B40" s="18"/>
      <c r="C40" s="222" t="s">
        <v>405</v>
      </c>
      <c r="D40" s="269" t="s">
        <v>390</v>
      </c>
      <c r="E40" s="270"/>
      <c r="F40" s="381"/>
      <c r="G40" s="382" t="str">
        <f aca="false">IF(E40=0,"",F40/E40)</f>
        <v/>
      </c>
      <c r="H40" s="18"/>
      <c r="I40" s="257" t="n">
        <f aca="false">F40</f>
        <v>0</v>
      </c>
      <c r="J40" s="258"/>
      <c r="K40" s="18"/>
      <c r="L40" s="183"/>
      <c r="M40" s="18"/>
      <c r="N40" s="308" t="s">
        <v>406</v>
      </c>
      <c r="O40" s="378"/>
      <c r="P40" s="127" t="n">
        <f aca="false">E40-P39</f>
        <v>0</v>
      </c>
      <c r="Q40" s="379" t="n">
        <v>0</v>
      </c>
      <c r="R40" s="18"/>
      <c r="S40" s="18" t="s">
        <v>407</v>
      </c>
      <c r="T40" s="370" t="n">
        <f aca="false">IF(Y40=0,0,(F40)/Y40)</f>
        <v>0</v>
      </c>
      <c r="U40" s="374"/>
      <c r="V40" s="278" t="n">
        <v>0.15</v>
      </c>
      <c r="W40" s="261" t="n">
        <f aca="false">IF(T40="","",T40*(1-V40))</f>
        <v>0</v>
      </c>
      <c r="X40" s="183"/>
      <c r="Y40" s="217" t="n">
        <f aca="false">P40+P39*(1-Q39)</f>
        <v>0</v>
      </c>
      <c r="Z40" s="217"/>
      <c r="AA40" s="217"/>
      <c r="AB40" s="217"/>
    </row>
    <row r="41" customFormat="false" ht="13.5" hidden="false" customHeight="true" outlineLevel="0" collapsed="false">
      <c r="A41" s="183"/>
      <c r="B41" s="18"/>
      <c r="C41" s="225"/>
      <c r="D41" s="383" t="s">
        <v>408</v>
      </c>
      <c r="E41" s="384"/>
      <c r="F41" s="385"/>
      <c r="G41" s="386" t="str">
        <f aca="false">IF(E41=0,"",F41/E41)</f>
        <v/>
      </c>
      <c r="H41" s="18"/>
      <c r="I41" s="257" t="n">
        <f aca="false">F41</f>
        <v>0</v>
      </c>
      <c r="J41" s="258"/>
      <c r="K41" s="18"/>
      <c r="L41" s="183"/>
      <c r="M41" s="18"/>
      <c r="N41" s="18"/>
      <c r="O41" s="18"/>
      <c r="P41" s="127" t="n">
        <f aca="false">SUM(P38:P40)</f>
        <v>0</v>
      </c>
      <c r="Q41" s="18"/>
      <c r="R41" s="18"/>
      <c r="S41" s="18"/>
      <c r="T41" s="18"/>
      <c r="U41" s="18"/>
      <c r="V41" s="18"/>
      <c r="W41" s="18"/>
      <c r="X41" s="183"/>
      <c r="Y41" s="217"/>
      <c r="Z41" s="217"/>
      <c r="AA41" s="217"/>
      <c r="AB41" s="217"/>
    </row>
    <row r="42" customFormat="false" ht="13.5" hidden="false" customHeight="true" outlineLevel="0" collapsed="false">
      <c r="A42" s="183"/>
      <c r="B42" s="18"/>
      <c r="C42" s="222" t="s">
        <v>304</v>
      </c>
      <c r="D42" s="387" t="s">
        <v>390</v>
      </c>
      <c r="E42" s="388"/>
      <c r="F42" s="389"/>
      <c r="G42" s="390" t="str">
        <f aca="false">IF(E42=0,"",F42/E42)</f>
        <v/>
      </c>
      <c r="H42" s="18"/>
      <c r="I42" s="257" t="n">
        <f aca="false">F42</f>
        <v>0</v>
      </c>
      <c r="J42" s="258"/>
      <c r="K42" s="18"/>
      <c r="L42" s="183"/>
      <c r="M42" s="18"/>
      <c r="N42" s="18"/>
      <c r="O42" s="18"/>
      <c r="P42" s="18"/>
      <c r="Q42" s="18"/>
      <c r="R42" s="18"/>
      <c r="S42" s="18"/>
      <c r="T42" s="18"/>
      <c r="U42" s="18"/>
      <c r="V42" s="18"/>
      <c r="W42" s="18"/>
      <c r="X42" s="183"/>
      <c r="Y42" s="217"/>
      <c r="Z42" s="217"/>
      <c r="AA42" s="217"/>
      <c r="AB42" s="217"/>
    </row>
    <row r="43" customFormat="false" ht="13.5" hidden="false" customHeight="true" outlineLevel="0" collapsed="false">
      <c r="A43" s="183"/>
      <c r="B43" s="18"/>
      <c r="C43" s="225"/>
      <c r="D43" s="383" t="s">
        <v>408</v>
      </c>
      <c r="E43" s="384"/>
      <c r="F43" s="385"/>
      <c r="G43" s="391" t="str">
        <f aca="false">IF(E43=0,"",F43/E43)</f>
        <v/>
      </c>
      <c r="H43" s="18"/>
      <c r="I43" s="257" t="n">
        <f aca="false">F43</f>
        <v>0</v>
      </c>
      <c r="J43" s="258"/>
      <c r="K43" s="18"/>
      <c r="L43" s="183"/>
      <c r="M43" s="18"/>
      <c r="N43" s="18"/>
      <c r="O43" s="18"/>
      <c r="P43" s="18"/>
      <c r="Q43" s="18"/>
      <c r="R43" s="18"/>
      <c r="S43" s="18"/>
      <c r="T43" s="18"/>
      <c r="U43" s="18"/>
      <c r="V43" s="18"/>
      <c r="W43" s="18"/>
      <c r="X43" s="183"/>
      <c r="Y43" s="217"/>
      <c r="Z43" s="217"/>
      <c r="AA43" s="217"/>
      <c r="AB43" s="217"/>
    </row>
    <row r="44" customFormat="false" ht="13.5" hidden="false" customHeight="true" outlineLevel="0" collapsed="false">
      <c r="A44" s="183"/>
      <c r="B44" s="18"/>
      <c r="C44" s="18"/>
      <c r="D44" s="18"/>
      <c r="E44" s="18"/>
      <c r="F44" s="18"/>
      <c r="G44" s="18"/>
      <c r="H44" s="23"/>
      <c r="I44" s="236" t="n">
        <f aca="false">SUM(I40:I43)</f>
        <v>0</v>
      </c>
      <c r="J44" s="258"/>
      <c r="K44" s="18"/>
      <c r="L44" s="183"/>
      <c r="M44" s="18"/>
      <c r="N44" s="18"/>
      <c r="O44" s="18"/>
      <c r="P44" s="18"/>
      <c r="Q44" s="18"/>
      <c r="R44" s="18"/>
      <c r="S44" s="18"/>
      <c r="T44" s="18"/>
      <c r="U44" s="18"/>
      <c r="V44" s="18"/>
      <c r="W44" s="18"/>
      <c r="X44" s="183"/>
      <c r="Y44" s="217"/>
      <c r="Z44" s="217"/>
      <c r="AA44" s="217"/>
      <c r="AB44" s="217"/>
    </row>
    <row r="45" customFormat="false" ht="13.5" hidden="false" customHeight="true" outlineLevel="0" collapsed="false">
      <c r="A45" s="183"/>
      <c r="B45" s="18"/>
      <c r="C45" s="18"/>
      <c r="D45" s="18"/>
      <c r="E45" s="18"/>
      <c r="G45" s="18"/>
      <c r="H45" s="33"/>
      <c r="I45" s="237"/>
      <c r="J45" s="258"/>
      <c r="K45" s="18"/>
      <c r="L45" s="183"/>
      <c r="M45" s="310" t="s">
        <v>319</v>
      </c>
      <c r="N45" s="310"/>
      <c r="O45" s="310"/>
      <c r="P45" s="310"/>
      <c r="Q45" s="310"/>
      <c r="R45" s="310"/>
      <c r="S45" s="310"/>
      <c r="T45" s="310"/>
      <c r="U45" s="310"/>
      <c r="V45" s="310"/>
      <c r="W45" s="310"/>
      <c r="X45" s="183"/>
      <c r="Y45" s="217"/>
      <c r="Z45" s="217"/>
      <c r="AA45" s="217"/>
      <c r="AB45" s="217"/>
    </row>
    <row r="46" customFormat="false" ht="13.5" hidden="false" customHeight="true" outlineLevel="0" collapsed="false">
      <c r="A46" s="183"/>
      <c r="B46" s="17" t="s">
        <v>320</v>
      </c>
      <c r="C46" s="18"/>
      <c r="D46" s="18"/>
      <c r="E46" s="18"/>
      <c r="F46" s="18"/>
      <c r="G46" s="18"/>
      <c r="H46" s="18"/>
      <c r="I46" s="18"/>
      <c r="J46" s="18"/>
      <c r="K46" s="18"/>
      <c r="L46" s="183"/>
      <c r="M46" s="18" t="s">
        <v>321</v>
      </c>
      <c r="N46" s="18"/>
      <c r="O46" s="118" t="n">
        <f aca="false">Z13</f>
        <v>0</v>
      </c>
      <c r="P46" s="311" t="s">
        <v>322</v>
      </c>
      <c r="Q46" s="18"/>
      <c r="R46" s="18"/>
      <c r="S46" s="18"/>
      <c r="T46" s="18"/>
      <c r="U46" s="18"/>
      <c r="V46" s="18"/>
      <c r="W46" s="18"/>
      <c r="X46" s="183"/>
      <c r="Y46" s="217"/>
      <c r="Z46" s="217"/>
      <c r="AA46" s="217"/>
      <c r="AB46" s="217"/>
    </row>
    <row r="47" customFormat="false" ht="14.25" hidden="false" customHeight="true" outlineLevel="0" collapsed="false">
      <c r="A47" s="183"/>
      <c r="C47" s="18"/>
      <c r="D47" s="33" t="s">
        <v>323</v>
      </c>
      <c r="E47" s="236" t="n">
        <f aca="false">I31+I36+I44</f>
        <v>0</v>
      </c>
      <c r="F47" s="34" t="s">
        <v>151</v>
      </c>
      <c r="G47" s="392" t="s">
        <v>324</v>
      </c>
      <c r="H47" s="196" t="n">
        <f aca="false">I44</f>
        <v>0</v>
      </c>
      <c r="I47" s="18" t="s">
        <v>298</v>
      </c>
      <c r="J47" s="18"/>
      <c r="K47" s="18"/>
      <c r="L47" s="183"/>
      <c r="M47" s="18" t="s">
        <v>321</v>
      </c>
      <c r="N47" s="18"/>
      <c r="O47" s="118" t="n">
        <f aca="false">Z14</f>
        <v>0</v>
      </c>
      <c r="P47" s="311" t="s">
        <v>274</v>
      </c>
      <c r="Q47" s="18"/>
      <c r="R47" s="18"/>
      <c r="S47" s="18"/>
      <c r="T47" s="18"/>
      <c r="U47" s="18"/>
      <c r="V47" s="18"/>
      <c r="W47" s="18"/>
      <c r="X47" s="183"/>
      <c r="Y47" s="217"/>
      <c r="Z47" s="217"/>
      <c r="AA47" s="217"/>
      <c r="AB47" s="217"/>
    </row>
    <row r="48" customFormat="false" ht="14.25" hidden="false" customHeight="true" outlineLevel="0" collapsed="false">
      <c r="A48" s="183"/>
      <c r="B48" s="18"/>
      <c r="C48" s="18"/>
      <c r="D48" s="33" t="s">
        <v>325</v>
      </c>
      <c r="E48" s="304" t="n">
        <f aca="false">F13</f>
        <v>0</v>
      </c>
      <c r="F48" s="34" t="s">
        <v>151</v>
      </c>
      <c r="G48" s="34"/>
      <c r="I48" s="18"/>
      <c r="J48" s="18"/>
      <c r="K48" s="18"/>
      <c r="L48" s="183"/>
      <c r="M48" s="18" t="s">
        <v>326</v>
      </c>
      <c r="N48" s="18"/>
      <c r="O48" s="393" t="n">
        <f aca="false">H47</f>
        <v>0</v>
      </c>
      <c r="P48" s="18"/>
      <c r="Q48" s="18"/>
      <c r="R48" s="18"/>
      <c r="S48" s="18"/>
      <c r="T48" s="18"/>
      <c r="U48" s="18"/>
      <c r="V48" s="18"/>
      <c r="W48" s="18"/>
      <c r="X48" s="183"/>
      <c r="Y48" s="217"/>
      <c r="Z48" s="217"/>
      <c r="AA48" s="217"/>
      <c r="AB48" s="217"/>
    </row>
    <row r="49" customFormat="false" ht="14.25" hidden="false" customHeight="true" outlineLevel="0" collapsed="false">
      <c r="A49" s="183"/>
      <c r="B49" s="18"/>
      <c r="C49" s="18"/>
      <c r="D49" s="33" t="s">
        <v>327</v>
      </c>
      <c r="E49" s="304" t="n">
        <f aca="false">E47-E48</f>
        <v>0</v>
      </c>
      <c r="F49" s="34" t="s">
        <v>151</v>
      </c>
      <c r="G49" s="34"/>
      <c r="H49" s="18"/>
      <c r="I49" s="18"/>
      <c r="J49" s="18"/>
      <c r="K49" s="18"/>
      <c r="L49" s="183"/>
      <c r="M49" s="18"/>
      <c r="N49" s="18"/>
      <c r="O49" s="18"/>
      <c r="P49" s="18"/>
      <c r="Q49" s="18"/>
      <c r="R49" s="18"/>
      <c r="S49" s="18"/>
      <c r="T49" s="18"/>
      <c r="U49" s="18"/>
      <c r="V49" s="18"/>
      <c r="W49" s="18"/>
      <c r="X49" s="183"/>
      <c r="Y49" s="217"/>
      <c r="Z49" s="217"/>
      <c r="AA49" s="217"/>
      <c r="AB49" s="217"/>
    </row>
    <row r="50" customFormat="false" ht="17.25" hidden="false" customHeight="true" outlineLevel="0" collapsed="false">
      <c r="A50" s="183"/>
      <c r="B50" s="18"/>
      <c r="C50" s="18"/>
      <c r="D50" s="33" t="s">
        <v>328</v>
      </c>
      <c r="E50" s="315" t="n">
        <f aca="false">IF(E48=0,1,E47/E48)</f>
        <v>1</v>
      </c>
      <c r="F50" s="142" t="s">
        <v>329</v>
      </c>
      <c r="G50" s="142"/>
      <c r="H50" s="18"/>
      <c r="I50" s="18"/>
      <c r="J50" s="18"/>
      <c r="K50" s="18"/>
      <c r="L50" s="183"/>
      <c r="M50" s="394" t="s">
        <v>330</v>
      </c>
      <c r="N50" s="395"/>
      <c r="O50" s="396" t="str">
        <f aca="false">IF(AND(E50&gt;=0.95,E50&lt;=1.05),"Ok","")</f>
        <v>Ok</v>
      </c>
      <c r="P50" s="397" t="str">
        <f aca="false">IF(AND(E50&lt;0.95,E50&gt;0.9),"léger déficit",IF(AND(E50&lt;1.1,E50&gt;1.05),"léger excédent",IF(E50&gt;=1.1,"Excédent anormal",IF(E50&lt;=0.9,"Déficit anormal",""))))</f>
        <v/>
      </c>
      <c r="Q50" s="18"/>
      <c r="R50" s="18"/>
      <c r="S50" s="18"/>
      <c r="T50" s="18"/>
      <c r="U50" s="18"/>
      <c r="V50" s="18"/>
      <c r="W50" s="18"/>
      <c r="X50" s="183"/>
      <c r="Y50" s="217"/>
      <c r="Z50" s="217"/>
      <c r="AA50" s="217"/>
      <c r="AB50" s="217"/>
    </row>
    <row r="51" customFormat="false" ht="5.25" hidden="false" customHeight="true" outlineLevel="0" collapsed="false">
      <c r="A51" s="183"/>
      <c r="B51" s="18"/>
      <c r="C51" s="18"/>
      <c r="D51" s="33"/>
      <c r="E51" s="33"/>
      <c r="F51" s="33"/>
      <c r="G51" s="33"/>
      <c r="H51" s="18"/>
      <c r="I51" s="18"/>
      <c r="J51" s="18"/>
      <c r="K51" s="18"/>
      <c r="L51" s="183"/>
      <c r="M51" s="18"/>
      <c r="N51" s="18"/>
      <c r="O51" s="118"/>
      <c r="P51" s="118"/>
      <c r="Q51" s="18"/>
      <c r="R51" s="18"/>
      <c r="S51" s="18"/>
      <c r="T51" s="18"/>
      <c r="U51" s="18"/>
      <c r="V51" s="18"/>
      <c r="W51" s="18"/>
      <c r="X51" s="183"/>
      <c r="Y51" s="217"/>
      <c r="Z51" s="217"/>
      <c r="AA51" s="217"/>
      <c r="AB51" s="217"/>
    </row>
    <row r="52" customFormat="false" ht="13.5" hidden="false" customHeight="true" outlineLevel="0" collapsed="false">
      <c r="A52" s="183"/>
      <c r="B52" s="17" t="s">
        <v>331</v>
      </c>
      <c r="C52" s="18"/>
      <c r="D52" s="136"/>
      <c r="E52" s="136"/>
      <c r="F52" s="18"/>
      <c r="G52" s="18"/>
      <c r="H52" s="18"/>
      <c r="I52" s="18"/>
      <c r="J52" s="18"/>
      <c r="K52" s="18"/>
      <c r="L52" s="183"/>
      <c r="M52" s="18"/>
      <c r="N52" s="18"/>
      <c r="O52" s="18"/>
      <c r="P52" s="18"/>
      <c r="Q52" s="18"/>
      <c r="R52" s="18"/>
      <c r="S52" s="18"/>
      <c r="T52" s="18"/>
      <c r="U52" s="18"/>
      <c r="V52" s="18"/>
      <c r="W52" s="18"/>
      <c r="X52" s="183"/>
      <c r="Y52" s="217"/>
      <c r="Z52" s="217"/>
      <c r="AA52" s="217"/>
      <c r="AB52" s="217"/>
    </row>
    <row r="53" customFormat="false" ht="13.5" hidden="false" customHeight="true" outlineLevel="0" collapsed="false">
      <c r="A53" s="183"/>
      <c r="B53" s="17"/>
      <c r="C53" s="184" t="s">
        <v>332</v>
      </c>
      <c r="D53" s="320" t="s">
        <v>333</v>
      </c>
      <c r="E53" s="253"/>
      <c r="F53" s="206" t="n">
        <f aca="false">E40+E42</f>
        <v>0</v>
      </c>
      <c r="G53" s="18"/>
      <c r="H53" s="18"/>
      <c r="I53" s="18"/>
      <c r="J53" s="18"/>
      <c r="K53" s="18"/>
      <c r="L53" s="183"/>
      <c r="M53" s="18"/>
      <c r="N53" s="18"/>
      <c r="O53" s="18"/>
      <c r="P53" s="18"/>
      <c r="Q53" s="18"/>
      <c r="R53" s="18"/>
      <c r="S53" s="18"/>
      <c r="T53" s="18"/>
      <c r="U53" s="18"/>
      <c r="V53" s="18"/>
      <c r="W53" s="18"/>
      <c r="X53" s="183"/>
      <c r="Y53" s="217"/>
      <c r="Z53" s="217"/>
      <c r="AA53" s="217"/>
      <c r="AB53" s="217"/>
    </row>
    <row r="54" customFormat="false" ht="13.5" hidden="false" customHeight="true" outlineLevel="0" collapsed="false">
      <c r="A54" s="183"/>
      <c r="B54" s="17"/>
      <c r="C54" s="18"/>
      <c r="D54" s="225" t="s">
        <v>334</v>
      </c>
      <c r="E54" s="137"/>
      <c r="F54" s="206" t="n">
        <f aca="false">E41+E43</f>
        <v>0</v>
      </c>
      <c r="G54" s="29" t="n">
        <f aca="false">F54/2</f>
        <v>0</v>
      </c>
      <c r="H54" s="18" t="s">
        <v>335</v>
      </c>
      <c r="I54" s="18"/>
      <c r="J54" s="18"/>
      <c r="K54" s="18"/>
      <c r="L54" s="183"/>
      <c r="M54" s="355" t="s">
        <v>336</v>
      </c>
      <c r="N54" s="18"/>
      <c r="O54" s="18"/>
      <c r="P54" s="18"/>
      <c r="Q54" s="18"/>
      <c r="R54" s="18"/>
      <c r="S54" s="18"/>
      <c r="T54" s="18"/>
      <c r="U54" s="18"/>
      <c r="V54" s="18"/>
      <c r="W54" s="18"/>
      <c r="X54" s="183"/>
      <c r="Y54" s="217"/>
      <c r="Z54" s="217"/>
      <c r="AA54" s="217"/>
      <c r="AB54" s="217"/>
    </row>
    <row r="55" customFormat="false" ht="13.5" hidden="false" customHeight="true" outlineLevel="0" collapsed="false">
      <c r="A55" s="183"/>
      <c r="B55" s="17"/>
      <c r="C55" s="18"/>
      <c r="D55" s="18" t="s">
        <v>337</v>
      </c>
      <c r="E55" s="18"/>
      <c r="F55" s="398" t="n">
        <f aca="false">F53+F54/2</f>
        <v>0</v>
      </c>
      <c r="G55" s="18"/>
      <c r="H55" s="18"/>
      <c r="I55" s="18"/>
      <c r="J55" s="18"/>
      <c r="K55" s="18"/>
      <c r="L55" s="183"/>
      <c r="M55" s="18"/>
      <c r="N55" s="18"/>
      <c r="O55" s="18"/>
      <c r="P55" s="18"/>
      <c r="Q55" s="18"/>
      <c r="R55" s="18"/>
      <c r="S55" s="18"/>
      <c r="T55" s="18"/>
      <c r="U55" s="18"/>
      <c r="V55" s="18"/>
      <c r="W55" s="18"/>
      <c r="X55" s="183"/>
      <c r="Y55" s="217"/>
      <c r="Z55" s="217"/>
      <c r="AA55" s="217"/>
      <c r="AB55" s="217"/>
    </row>
    <row r="56" customFormat="false" ht="13.5" hidden="false" customHeight="true" outlineLevel="0" collapsed="false">
      <c r="A56" s="183"/>
      <c r="B56" s="17"/>
      <c r="C56" s="18"/>
      <c r="D56" s="18"/>
      <c r="E56" s="18"/>
      <c r="F56" s="18"/>
      <c r="G56" s="18"/>
      <c r="H56" s="18"/>
      <c r="I56" s="18"/>
      <c r="J56" s="18"/>
      <c r="K56" s="18"/>
      <c r="L56" s="183"/>
      <c r="M56" s="18"/>
      <c r="N56" s="18"/>
      <c r="O56" s="118"/>
      <c r="P56" s="118"/>
      <c r="Q56" s="18"/>
      <c r="R56" s="18"/>
      <c r="S56" s="18"/>
      <c r="T56" s="18"/>
      <c r="U56" s="18"/>
      <c r="V56" s="18"/>
      <c r="W56" s="18"/>
      <c r="X56" s="183"/>
      <c r="Y56" s="217"/>
      <c r="Z56" s="217"/>
      <c r="AA56" s="217"/>
      <c r="AB56" s="217"/>
    </row>
    <row r="57" customFormat="false" ht="13.5" hidden="false" customHeight="true" outlineLevel="0" collapsed="false">
      <c r="A57" s="183"/>
      <c r="B57" s="18"/>
      <c r="C57" s="17" t="s">
        <v>155</v>
      </c>
      <c r="D57" s="18"/>
      <c r="E57" s="18"/>
      <c r="F57" s="18"/>
      <c r="G57" s="322" t="s">
        <v>157</v>
      </c>
      <c r="H57" s="18"/>
      <c r="I57" s="18"/>
      <c r="J57" s="323"/>
      <c r="K57" s="18"/>
      <c r="L57" s="183"/>
      <c r="M57" s="18"/>
      <c r="N57" s="18"/>
      <c r="O57" s="118"/>
      <c r="P57" s="18"/>
      <c r="Q57" s="18"/>
      <c r="R57" s="18"/>
      <c r="S57" s="18"/>
      <c r="T57" s="18"/>
      <c r="U57" s="18"/>
      <c r="V57" s="18"/>
      <c r="W57" s="18"/>
      <c r="X57" s="183"/>
      <c r="Y57" s="217"/>
      <c r="Z57" s="217"/>
      <c r="AA57" s="217"/>
      <c r="AB57" s="217"/>
    </row>
    <row r="58" customFormat="false" ht="13.5" hidden="false" customHeight="true" outlineLevel="0" collapsed="false">
      <c r="A58" s="183"/>
      <c r="B58" s="18"/>
      <c r="C58" s="23" t="s">
        <v>338</v>
      </c>
      <c r="D58" s="324" t="s">
        <v>160</v>
      </c>
      <c r="F58" s="18"/>
      <c r="G58" s="399" t="s">
        <v>161</v>
      </c>
      <c r="H58" s="399"/>
      <c r="I58" s="18"/>
      <c r="J58" s="323"/>
      <c r="K58" s="18"/>
      <c r="L58" s="183"/>
      <c r="M58" s="18"/>
      <c r="N58" s="18"/>
      <c r="O58" s="118"/>
      <c r="P58" s="118"/>
      <c r="Q58" s="18"/>
      <c r="R58" s="18"/>
      <c r="S58" s="18"/>
      <c r="T58" s="18"/>
      <c r="U58" s="18"/>
      <c r="V58" s="18"/>
      <c r="W58" s="18"/>
      <c r="X58" s="183"/>
      <c r="Y58" s="217"/>
      <c r="Z58" s="217"/>
      <c r="AA58" s="217"/>
      <c r="AB58" s="217"/>
    </row>
    <row r="59" customFormat="false" ht="13.5" hidden="false" customHeight="true" outlineLevel="0" collapsed="false">
      <c r="A59" s="183"/>
      <c r="B59" s="18"/>
      <c r="C59" s="123" t="s">
        <v>339</v>
      </c>
      <c r="D59" s="143" t="n">
        <f aca="false">IF(F55=0,0,I13/F55)</f>
        <v>0</v>
      </c>
      <c r="E59" s="144"/>
      <c r="F59" s="18"/>
      <c r="G59" s="257" t="str">
        <f aca="false">IF(F55=0,"",H47/F55*1000/12)</f>
        <v/>
      </c>
      <c r="H59" s="326" t="str">
        <f aca="false">IF(G59="","",IF(Y66=1,"Dépassement","Ok"))</f>
        <v/>
      </c>
      <c r="I59" s="18"/>
      <c r="J59" s="258"/>
      <c r="K59" s="18"/>
      <c r="L59" s="183"/>
      <c r="M59" s="18"/>
      <c r="N59" s="18"/>
      <c r="O59" s="140" t="s">
        <v>158</v>
      </c>
      <c r="P59" s="140"/>
      <c r="Q59" s="140"/>
      <c r="R59" s="140"/>
      <c r="S59" s="140"/>
      <c r="T59" s="18"/>
      <c r="U59" s="18"/>
      <c r="V59" s="18"/>
      <c r="W59" s="18"/>
      <c r="X59" s="183"/>
      <c r="Y59" s="217" t="n">
        <f aca="false">IF(D59&gt;D$62,1,0)</f>
        <v>0</v>
      </c>
      <c r="Z59" s="217"/>
      <c r="AA59" s="217"/>
      <c r="AB59" s="217"/>
    </row>
    <row r="60" customFormat="false" ht="13.5" hidden="false" customHeight="true" outlineLevel="0" collapsed="false">
      <c r="A60" s="183"/>
      <c r="B60" s="18"/>
      <c r="C60" s="123" t="s">
        <v>156</v>
      </c>
      <c r="D60" s="143" t="n">
        <f aca="false">'JPP-VL'!D59</f>
        <v>0</v>
      </c>
      <c r="E60" s="144"/>
      <c r="F60" s="18"/>
      <c r="G60" s="257" t="str">
        <f aca="false">'JPP-VL'!I59</f>
        <v/>
      </c>
      <c r="H60" s="326" t="str">
        <f aca="false">IF(G60="","",IF(Y67=1,"Dépassement","Ok"))</f>
        <v/>
      </c>
      <c r="I60" s="18"/>
      <c r="J60" s="258"/>
      <c r="K60" s="18"/>
      <c r="L60" s="183"/>
      <c r="M60" s="18"/>
      <c r="N60" s="18"/>
      <c r="O60" s="118"/>
      <c r="P60" s="118"/>
      <c r="Q60" s="18"/>
      <c r="R60" s="18"/>
      <c r="S60" s="18"/>
      <c r="T60" s="18"/>
      <c r="U60" s="18"/>
      <c r="V60" s="18"/>
      <c r="W60" s="18"/>
      <c r="X60" s="183"/>
      <c r="Y60" s="217" t="n">
        <f aca="false">IF(D60&gt;D$62,1,0)</f>
        <v>0</v>
      </c>
      <c r="Z60" s="217"/>
      <c r="AA60" s="217"/>
      <c r="AB60" s="217"/>
    </row>
    <row r="61" customFormat="false" ht="6" hidden="false" customHeight="true" outlineLevel="0" collapsed="false">
      <c r="A61" s="183"/>
      <c r="B61" s="18"/>
      <c r="C61" s="18"/>
      <c r="D61" s="18"/>
      <c r="E61" s="18"/>
      <c r="F61" s="18"/>
      <c r="G61" s="18"/>
      <c r="H61" s="18"/>
      <c r="I61" s="18"/>
      <c r="J61" s="18"/>
      <c r="K61" s="18"/>
      <c r="L61" s="183"/>
      <c r="M61" s="18"/>
      <c r="N61" s="18"/>
      <c r="O61" s="18"/>
      <c r="P61" s="18"/>
      <c r="Q61" s="18"/>
      <c r="R61" s="18"/>
      <c r="S61" s="18"/>
      <c r="T61" s="18"/>
      <c r="U61" s="18"/>
      <c r="V61" s="18"/>
      <c r="W61" s="18"/>
      <c r="X61" s="183"/>
      <c r="Y61" s="217"/>
      <c r="Z61" s="217"/>
      <c r="AA61" s="217"/>
      <c r="AB61" s="217"/>
    </row>
    <row r="62" customFormat="false" ht="13.5" hidden="false" customHeight="true" outlineLevel="0" collapsed="false">
      <c r="A62" s="183"/>
      <c r="B62" s="18"/>
      <c r="C62" s="400"/>
      <c r="D62" s="401"/>
      <c r="E62" s="400"/>
      <c r="F62" s="329"/>
      <c r="G62" s="329"/>
      <c r="H62" s="330" t="s">
        <v>152</v>
      </c>
      <c r="I62" s="330"/>
      <c r="J62" s="330"/>
      <c r="K62" s="330"/>
      <c r="L62" s="183"/>
      <c r="M62" s="18"/>
      <c r="N62" s="18"/>
      <c r="P62" s="165" t="s">
        <v>342</v>
      </c>
      <c r="Q62" s="18"/>
      <c r="R62" s="18"/>
      <c r="S62" s="18"/>
      <c r="T62" s="18"/>
      <c r="U62" s="18"/>
      <c r="V62" s="18"/>
      <c r="W62" s="18"/>
      <c r="X62" s="183"/>
      <c r="Y62" s="217"/>
      <c r="Z62" s="217"/>
      <c r="AA62" s="217"/>
      <c r="AB62" s="217"/>
    </row>
    <row r="63" customFormat="false" ht="13.5" hidden="false" customHeight="true" outlineLevel="0" collapsed="false">
      <c r="A63" s="183"/>
      <c r="B63" s="18"/>
      <c r="C63" s="18"/>
      <c r="D63" s="18"/>
      <c r="E63" s="18"/>
      <c r="F63" s="329"/>
      <c r="G63" s="329"/>
      <c r="H63" s="332" t="s">
        <v>153</v>
      </c>
      <c r="I63" s="332"/>
      <c r="J63" s="332"/>
      <c r="K63" s="332"/>
      <c r="L63" s="183"/>
      <c r="M63" s="18"/>
      <c r="N63" s="18"/>
      <c r="O63" s="18"/>
      <c r="P63" s="22" t="s">
        <v>343</v>
      </c>
      <c r="Q63" s="22"/>
      <c r="R63" s="22"/>
      <c r="S63" s="22"/>
      <c r="T63" s="22"/>
      <c r="U63" s="22"/>
      <c r="V63" s="18"/>
      <c r="W63" s="18"/>
      <c r="X63" s="183"/>
      <c r="Y63" s="217"/>
      <c r="Z63" s="217"/>
      <c r="AA63" s="217"/>
      <c r="AB63" s="217"/>
    </row>
    <row r="64" customFormat="false" ht="13.5" hidden="false" customHeight="true" outlineLevel="0" collapsed="false">
      <c r="A64" s="183"/>
      <c r="B64" s="18"/>
      <c r="C64" s="322" t="s">
        <v>344</v>
      </c>
      <c r="D64" s="322"/>
      <c r="E64" s="322"/>
      <c r="F64" s="329"/>
      <c r="G64" s="329"/>
      <c r="H64" s="329"/>
      <c r="I64" s="329"/>
      <c r="J64" s="329"/>
      <c r="K64" s="18"/>
      <c r="L64" s="183"/>
      <c r="M64" s="18"/>
      <c r="N64" s="18"/>
      <c r="O64" s="158"/>
      <c r="P64" s="158"/>
      <c r="Q64" s="158"/>
      <c r="R64" s="158" t="s">
        <v>345</v>
      </c>
      <c r="S64" s="333"/>
      <c r="T64" s="197"/>
      <c r="U64" s="158" t="s">
        <v>346</v>
      </c>
      <c r="V64" s="158"/>
      <c r="W64" s="18"/>
      <c r="X64" s="183"/>
      <c r="Y64" s="402"/>
      <c r="Z64" s="217"/>
      <c r="AA64" s="217"/>
      <c r="AB64" s="217"/>
    </row>
    <row r="65" customFormat="false" ht="13.5" hidden="false" customHeight="true" outlineLevel="0" collapsed="false">
      <c r="A65" s="183"/>
      <c r="B65" s="18"/>
      <c r="C65" s="18"/>
      <c r="D65" s="33" t="s">
        <v>409</v>
      </c>
      <c r="F65" s="329"/>
      <c r="G65" s="329"/>
      <c r="H65" s="334" t="s">
        <v>348</v>
      </c>
      <c r="I65" s="334"/>
      <c r="J65" s="334"/>
      <c r="K65" s="18"/>
      <c r="L65" s="183"/>
      <c r="M65" s="18"/>
      <c r="N65" s="18"/>
      <c r="O65" s="158"/>
      <c r="P65" s="161" t="s">
        <v>169</v>
      </c>
      <c r="Q65" s="161"/>
      <c r="R65" s="335" t="n">
        <f aca="false">D66</f>
        <v>0</v>
      </c>
      <c r="S65" s="336" t="str">
        <f aca="false">IF(OR(R65&lt;12,R65&gt;V66),"","Ok")</f>
        <v/>
      </c>
      <c r="T65" s="164" t="str">
        <f aca="false">IF(R65=0,"",IF(S65="","! Anormal",""))</f>
        <v/>
      </c>
      <c r="U65" s="165"/>
      <c r="V65" s="158" t="s">
        <v>349</v>
      </c>
      <c r="W65" s="18"/>
      <c r="X65" s="183"/>
      <c r="Y65" s="217"/>
      <c r="Z65" s="217"/>
      <c r="AA65" s="217"/>
      <c r="AB65" s="217"/>
    </row>
    <row r="66" customFormat="false" ht="13.5" hidden="false" customHeight="true" outlineLevel="0" collapsed="false">
      <c r="A66" s="183"/>
      <c r="B66" s="18"/>
      <c r="C66" s="123" t="s">
        <v>339</v>
      </c>
      <c r="D66" s="206" t="n">
        <f aca="false">IF(I13=0,0,H47*1000/I13)</f>
        <v>0</v>
      </c>
      <c r="E66" s="148" t="str">
        <f aca="false">IF(D66=0,"",IF(Y66=1,"Insuffisant","Ok"))</f>
        <v/>
      </c>
      <c r="F66" s="148"/>
      <c r="G66" s="148"/>
      <c r="H66" s="334"/>
      <c r="I66" s="334"/>
      <c r="J66" s="334"/>
      <c r="K66" s="18"/>
      <c r="L66" s="183"/>
      <c r="M66" s="18"/>
      <c r="N66" s="18"/>
      <c r="O66" s="337"/>
      <c r="P66" s="161" t="s">
        <v>156</v>
      </c>
      <c r="Q66" s="161"/>
      <c r="R66" s="338" t="n">
        <f aca="false">D67</f>
        <v>0</v>
      </c>
      <c r="S66" s="336" t="str">
        <f aca="false">IF(OR(R66&lt;12,R66&gt;V66),"","Ok")</f>
        <v/>
      </c>
      <c r="T66" s="164" t="str">
        <f aca="false">IF(R66=0,"",IF(S66="","! Anormal",""))</f>
        <v/>
      </c>
      <c r="U66" s="165"/>
      <c r="V66" s="339" t="n">
        <v>18</v>
      </c>
      <c r="W66" s="18"/>
      <c r="X66" s="183"/>
      <c r="Y66" s="217" t="n">
        <f aca="false">IF(D66&lt;D$69,1,0)</f>
        <v>1</v>
      </c>
      <c r="Z66" s="217"/>
      <c r="AA66" s="217"/>
      <c r="AB66" s="217"/>
    </row>
    <row r="67" customFormat="false" ht="13.5" hidden="false" customHeight="true" outlineLevel="0" collapsed="false">
      <c r="A67" s="183"/>
      <c r="B67" s="18"/>
      <c r="C67" s="123" t="s">
        <v>156</v>
      </c>
      <c r="D67" s="206" t="n">
        <f aca="false">'JPP-VL'!N59</f>
        <v>0</v>
      </c>
      <c r="E67" s="148" t="str">
        <f aca="false">IF(D67=0,"",IF(Y67=1,"Insuffisant","Ok"))</f>
        <v/>
      </c>
      <c r="F67" s="148"/>
      <c r="G67" s="148"/>
      <c r="H67" s="334"/>
      <c r="I67" s="334"/>
      <c r="J67" s="334"/>
      <c r="K67" s="18"/>
      <c r="L67" s="183"/>
      <c r="M67" s="18"/>
      <c r="N67" s="18"/>
      <c r="O67" s="337"/>
      <c r="P67" s="264" t="s">
        <v>350</v>
      </c>
      <c r="Q67" s="161"/>
      <c r="R67" s="335" t="n">
        <f aca="false">IF(I14=0,0,(H47-'JPP-VL'!J52)*1000/I14)</f>
        <v>0</v>
      </c>
      <c r="S67" s="336" t="str">
        <f aca="false">IF(OR(R67&lt;12,R67&gt;V67),"","Ok")</f>
        <v/>
      </c>
      <c r="T67" s="164" t="str">
        <f aca="false">IF(R67=0,"",IF(S67="","! Anormal",""))</f>
        <v/>
      </c>
      <c r="U67" s="165"/>
      <c r="V67" s="339" t="n">
        <v>17</v>
      </c>
      <c r="W67" s="18"/>
      <c r="X67" s="183"/>
      <c r="Y67" s="217" t="n">
        <f aca="false">IF(D67&lt;D$69,1,0)</f>
        <v>1</v>
      </c>
      <c r="Z67" s="217"/>
      <c r="AA67" s="217"/>
      <c r="AB67" s="217"/>
    </row>
    <row r="68" customFormat="false" ht="13.5" hidden="false" customHeight="true" outlineLevel="0" collapsed="false">
      <c r="A68" s="183"/>
      <c r="B68" s="18"/>
      <c r="C68" s="18"/>
      <c r="D68" s="18"/>
      <c r="E68" s="18"/>
      <c r="F68" s="18"/>
      <c r="G68" s="18"/>
      <c r="H68" s="18"/>
      <c r="I68" s="18"/>
      <c r="J68" s="18"/>
      <c r="K68" s="18"/>
      <c r="L68" s="183"/>
      <c r="M68" s="18"/>
      <c r="N68" s="18"/>
      <c r="O68" s="337"/>
      <c r="P68" s="337"/>
      <c r="Q68" s="337"/>
      <c r="R68" s="337"/>
      <c r="S68" s="337"/>
      <c r="T68" s="337"/>
      <c r="U68" s="337"/>
      <c r="V68" s="337"/>
      <c r="W68" s="18"/>
      <c r="X68" s="183"/>
      <c r="Y68" s="217"/>
      <c r="Z68" s="217"/>
      <c r="AA68" s="217"/>
      <c r="AB68" s="217"/>
    </row>
    <row r="69" customFormat="false" ht="13.5" hidden="false" customHeight="true" outlineLevel="0" collapsed="false">
      <c r="A69" s="183"/>
      <c r="B69" s="18"/>
      <c r="C69" s="154" t="s">
        <v>351</v>
      </c>
      <c r="D69" s="155" t="n">
        <v>11.99</v>
      </c>
      <c r="E69" s="153" t="s">
        <v>352</v>
      </c>
      <c r="F69" s="154"/>
      <c r="G69" s="154"/>
      <c r="I69" s="18"/>
      <c r="J69" s="18"/>
      <c r="K69" s="18"/>
      <c r="L69" s="183"/>
      <c r="M69" s="18"/>
      <c r="N69" s="18"/>
      <c r="O69" s="18"/>
      <c r="P69" s="18"/>
      <c r="Q69" s="18"/>
      <c r="R69" s="18"/>
      <c r="S69" s="18"/>
      <c r="T69" s="18"/>
      <c r="U69" s="18"/>
      <c r="V69" s="18"/>
      <c r="W69" s="18"/>
      <c r="X69" s="183"/>
      <c r="Y69" s="217"/>
      <c r="Z69" s="217"/>
      <c r="AA69" s="217"/>
      <c r="AB69" s="217"/>
    </row>
    <row r="70" customFormat="false" ht="13.5" hidden="false" customHeight="true" outlineLevel="0" collapsed="false">
      <c r="A70" s="183"/>
      <c r="B70" s="18"/>
      <c r="C70" s="18"/>
      <c r="D70" s="18"/>
      <c r="E70" s="18"/>
      <c r="F70" s="18"/>
      <c r="G70" s="18"/>
      <c r="H70" s="18"/>
      <c r="I70" s="18"/>
      <c r="J70" s="18"/>
      <c r="K70" s="18"/>
      <c r="L70" s="183"/>
      <c r="M70" s="18"/>
      <c r="N70" s="18"/>
      <c r="O70" s="18"/>
      <c r="P70" s="18"/>
      <c r="Q70" s="18"/>
      <c r="R70" s="18"/>
      <c r="S70" s="18"/>
      <c r="T70" s="18"/>
      <c r="U70" s="18"/>
      <c r="V70" s="18"/>
      <c r="W70" s="18"/>
      <c r="X70" s="183"/>
      <c r="Y70" s="217"/>
      <c r="Z70" s="217"/>
      <c r="AA70" s="217"/>
      <c r="AB70" s="217"/>
    </row>
    <row r="71" customFormat="false" ht="18" hidden="false" customHeight="false" outlineLevel="0" collapsed="false">
      <c r="A71" s="183"/>
      <c r="B71" s="340" t="s">
        <v>175</v>
      </c>
      <c r="C71" s="183"/>
      <c r="D71" s="183"/>
      <c r="E71" s="183"/>
      <c r="F71" s="183"/>
      <c r="G71" s="183"/>
      <c r="H71" s="183"/>
      <c r="I71" s="403" t="n">
        <v>43466</v>
      </c>
      <c r="J71" s="403"/>
      <c r="K71" s="183"/>
      <c r="L71" s="183"/>
      <c r="M71" s="183"/>
      <c r="N71" s="183"/>
      <c r="O71" s="183"/>
      <c r="P71" s="183"/>
      <c r="Q71" s="183"/>
      <c r="R71" s="183"/>
      <c r="S71" s="183"/>
      <c r="T71" s="183"/>
      <c r="U71" s="183"/>
      <c r="V71" s="183"/>
      <c r="W71" s="183"/>
      <c r="X71" s="183"/>
      <c r="Y71" s="183"/>
      <c r="Z71" s="183"/>
      <c r="AA71" s="183"/>
      <c r="AB71" s="183"/>
    </row>
    <row r="72" customFormat="false" ht="4.5" hidden="false" customHeight="true" outlineLevel="0" collapsed="false">
      <c r="A72" s="183"/>
      <c r="B72" s="341"/>
      <c r="C72" s="341"/>
      <c r="D72" s="341"/>
      <c r="E72" s="341"/>
      <c r="F72" s="341"/>
      <c r="G72" s="341"/>
      <c r="H72" s="341"/>
      <c r="I72" s="341"/>
      <c r="J72" s="341"/>
      <c r="K72" s="341"/>
      <c r="L72" s="183"/>
    </row>
    <row r="73" customFormat="false" ht="15" hidden="false" customHeight="false" outlineLevel="0" collapsed="false">
      <c r="A73" s="183"/>
      <c r="B73" s="310" t="s">
        <v>410</v>
      </c>
      <c r="C73" s="310"/>
      <c r="D73" s="310"/>
      <c r="E73" s="310"/>
      <c r="F73" s="310"/>
      <c r="G73" s="310"/>
      <c r="H73" s="310"/>
      <c r="I73" s="310"/>
      <c r="J73" s="310"/>
      <c r="K73" s="310"/>
      <c r="L73" s="183"/>
      <c r="M73" s="172" t="s">
        <v>186</v>
      </c>
      <c r="N73" s="172"/>
      <c r="O73" s="173"/>
      <c r="P73" s="173"/>
      <c r="Q73" s="173"/>
      <c r="R73" s="173"/>
      <c r="S73" s="173"/>
      <c r="T73" s="173"/>
      <c r="U73" s="173"/>
      <c r="V73" s="173"/>
      <c r="W73" s="173"/>
    </row>
    <row r="74" customFormat="false" ht="15" hidden="false" customHeight="true" outlineLevel="0" collapsed="false">
      <c r="A74" s="183"/>
      <c r="B74" s="344" t="s">
        <v>411</v>
      </c>
      <c r="C74" s="344"/>
      <c r="D74" s="344"/>
      <c r="E74" s="344"/>
      <c r="F74" s="344"/>
      <c r="G74" s="344"/>
      <c r="H74" s="344"/>
      <c r="I74" s="344"/>
      <c r="J74" s="404"/>
      <c r="K74" s="18"/>
      <c r="L74" s="183"/>
      <c r="M74" s="173"/>
      <c r="N74" s="173"/>
      <c r="O74" s="173"/>
      <c r="P74" s="173"/>
      <c r="Q74" s="173"/>
      <c r="R74" s="173"/>
      <c r="S74" s="173"/>
      <c r="T74" s="173"/>
      <c r="U74" s="173"/>
      <c r="V74" s="173"/>
      <c r="W74" s="173"/>
    </row>
    <row r="75" customFormat="false" ht="15" hidden="false" customHeight="false" outlineLevel="0" collapsed="false">
      <c r="A75" s="183"/>
      <c r="B75" s="344"/>
      <c r="C75" s="344"/>
      <c r="D75" s="344"/>
      <c r="E75" s="344"/>
      <c r="F75" s="344"/>
      <c r="G75" s="344"/>
      <c r="H75" s="344"/>
      <c r="I75" s="344"/>
      <c r="J75" s="404"/>
      <c r="K75" s="18"/>
      <c r="L75" s="183"/>
      <c r="M75" s="173"/>
      <c r="N75" s="173"/>
      <c r="O75" s="173"/>
      <c r="P75" s="173"/>
      <c r="Q75" s="173"/>
      <c r="R75" s="173"/>
      <c r="S75" s="173"/>
      <c r="T75" s="173"/>
      <c r="U75" s="173"/>
      <c r="V75" s="173"/>
      <c r="W75" s="173"/>
    </row>
    <row r="76" customFormat="false" ht="15" hidden="false" customHeight="false" outlineLevel="0" collapsed="false">
      <c r="A76" s="183"/>
      <c r="B76" s="344"/>
      <c r="C76" s="344"/>
      <c r="D76" s="344"/>
      <c r="E76" s="344"/>
      <c r="F76" s="344"/>
      <c r="G76" s="344"/>
      <c r="H76" s="344"/>
      <c r="I76" s="344"/>
      <c r="J76" s="404"/>
      <c r="K76" s="18"/>
      <c r="L76" s="183"/>
      <c r="M76" s="173"/>
      <c r="N76" s="173"/>
      <c r="O76" s="173"/>
      <c r="P76" s="173"/>
      <c r="Q76" s="173"/>
      <c r="R76" s="173"/>
      <c r="S76" s="173"/>
      <c r="T76" s="173"/>
      <c r="U76" s="173"/>
      <c r="V76" s="173"/>
      <c r="W76" s="173"/>
    </row>
    <row r="77" customFormat="false" ht="15" hidden="false" customHeight="false" outlineLevel="0" collapsed="false">
      <c r="A77" s="183"/>
      <c r="B77" s="344"/>
      <c r="C77" s="344"/>
      <c r="D77" s="344"/>
      <c r="E77" s="344"/>
      <c r="F77" s="344"/>
      <c r="G77" s="344"/>
      <c r="H77" s="344"/>
      <c r="I77" s="344"/>
      <c r="J77" s="404"/>
      <c r="K77" s="18"/>
      <c r="L77" s="183"/>
      <c r="M77" s="173"/>
      <c r="N77" s="173"/>
      <c r="O77" s="173"/>
      <c r="P77" s="173"/>
      <c r="Q77" s="173"/>
      <c r="R77" s="173"/>
      <c r="S77" s="173"/>
      <c r="T77" s="173"/>
      <c r="U77" s="173"/>
      <c r="V77" s="173"/>
      <c r="W77" s="173"/>
    </row>
    <row r="78" customFormat="false" ht="10.5" hidden="false" customHeight="true" outlineLevel="0" collapsed="false">
      <c r="A78" s="183"/>
      <c r="B78" s="344"/>
      <c r="C78" s="344"/>
      <c r="D78" s="344"/>
      <c r="E78" s="344"/>
      <c r="F78" s="344"/>
      <c r="G78" s="344"/>
      <c r="H78" s="344"/>
      <c r="I78" s="344"/>
      <c r="J78" s="404"/>
      <c r="K78" s="18"/>
      <c r="L78" s="183"/>
      <c r="M78" s="173"/>
      <c r="N78" s="173"/>
      <c r="O78" s="173"/>
      <c r="P78" s="173"/>
      <c r="Q78" s="173"/>
      <c r="R78" s="173"/>
      <c r="S78" s="173"/>
      <c r="T78" s="173"/>
      <c r="U78" s="173"/>
      <c r="V78" s="173"/>
      <c r="W78" s="173"/>
    </row>
    <row r="79" customFormat="false" ht="15" hidden="false" customHeight="true" outlineLevel="0" collapsed="false">
      <c r="A79" s="183"/>
      <c r="B79" s="405" t="s">
        <v>412</v>
      </c>
      <c r="C79" s="405"/>
      <c r="D79" s="405"/>
      <c r="E79" s="405"/>
      <c r="F79" s="405"/>
      <c r="G79" s="405"/>
      <c r="H79" s="405"/>
      <c r="I79" s="405"/>
      <c r="J79" s="405"/>
      <c r="K79" s="405"/>
      <c r="L79" s="183"/>
      <c r="M79" s="173"/>
      <c r="N79" s="173"/>
      <c r="O79" s="173"/>
      <c r="P79" s="173"/>
      <c r="Q79" s="173"/>
      <c r="R79" s="173"/>
      <c r="S79" s="173"/>
      <c r="T79" s="173"/>
      <c r="U79" s="173"/>
      <c r="V79" s="173"/>
      <c r="W79" s="173"/>
    </row>
    <row r="80" customFormat="false" ht="15" hidden="false" customHeight="false" outlineLevel="0" collapsed="false">
      <c r="A80" s="183"/>
      <c r="B80" s="405"/>
      <c r="C80" s="405"/>
      <c r="D80" s="405"/>
      <c r="E80" s="405"/>
      <c r="F80" s="405"/>
      <c r="G80" s="405"/>
      <c r="H80" s="405"/>
      <c r="I80" s="405"/>
      <c r="J80" s="405"/>
      <c r="K80" s="405"/>
      <c r="L80" s="183"/>
      <c r="M80" s="173"/>
      <c r="N80" s="173"/>
      <c r="O80" s="173"/>
      <c r="P80" s="173"/>
      <c r="Q80" s="173"/>
      <c r="R80" s="173"/>
      <c r="S80" s="173"/>
      <c r="T80" s="173"/>
      <c r="U80" s="173"/>
      <c r="V80" s="173"/>
      <c r="W80" s="173"/>
    </row>
    <row r="81" customFormat="false" ht="15" hidden="false" customHeight="false" outlineLevel="0" collapsed="false">
      <c r="A81" s="183"/>
      <c r="B81" s="405"/>
      <c r="C81" s="405"/>
      <c r="D81" s="405"/>
      <c r="E81" s="405"/>
      <c r="F81" s="405"/>
      <c r="G81" s="405"/>
      <c r="H81" s="405"/>
      <c r="I81" s="405"/>
      <c r="J81" s="405"/>
      <c r="K81" s="405"/>
      <c r="L81" s="183"/>
      <c r="M81" s="173"/>
      <c r="N81" s="173"/>
      <c r="O81" s="173"/>
      <c r="P81" s="173"/>
      <c r="Q81" s="173"/>
      <c r="R81" s="173"/>
      <c r="S81" s="173"/>
      <c r="T81" s="173"/>
      <c r="U81" s="173"/>
      <c r="V81" s="173"/>
      <c r="W81" s="173"/>
    </row>
    <row r="82" customFormat="false" ht="15" hidden="false" customHeight="false" outlineLevel="0" collapsed="false">
      <c r="A82" s="183"/>
      <c r="B82" s="405"/>
      <c r="C82" s="405"/>
      <c r="D82" s="405"/>
      <c r="E82" s="405"/>
      <c r="F82" s="405"/>
      <c r="G82" s="405"/>
      <c r="H82" s="405"/>
      <c r="I82" s="405"/>
      <c r="J82" s="405"/>
      <c r="K82" s="405"/>
      <c r="L82" s="183"/>
      <c r="M82" s="173"/>
      <c r="N82" s="173"/>
      <c r="O82" s="173"/>
      <c r="P82" s="173"/>
      <c r="Q82" s="173"/>
      <c r="R82" s="173"/>
      <c r="S82" s="173"/>
      <c r="T82" s="173"/>
      <c r="U82" s="173"/>
      <c r="V82" s="173"/>
      <c r="W82" s="173"/>
    </row>
    <row r="83" customFormat="false" ht="8.25" hidden="false" customHeight="true" outlineLevel="0" collapsed="false">
      <c r="A83" s="183"/>
      <c r="B83" s="18"/>
      <c r="C83" s="18"/>
      <c r="D83" s="18"/>
      <c r="E83" s="18"/>
      <c r="F83" s="18"/>
      <c r="G83" s="18"/>
      <c r="H83" s="18"/>
      <c r="I83" s="18"/>
      <c r="J83" s="18"/>
      <c r="K83" s="18"/>
      <c r="L83" s="183"/>
      <c r="M83" s="173"/>
      <c r="N83" s="173"/>
      <c r="O83" s="173"/>
      <c r="P83" s="173"/>
      <c r="Q83" s="173"/>
      <c r="R83" s="173"/>
      <c r="S83" s="173"/>
      <c r="T83" s="173"/>
      <c r="U83" s="173"/>
      <c r="V83" s="173"/>
      <c r="W83" s="173"/>
    </row>
    <row r="84" customFormat="false" ht="15" hidden="false" customHeight="true" outlineLevel="0" collapsed="false">
      <c r="A84" s="183"/>
      <c r="B84" s="405" t="s">
        <v>413</v>
      </c>
      <c r="C84" s="405"/>
      <c r="D84" s="405"/>
      <c r="E84" s="405"/>
      <c r="F84" s="405"/>
      <c r="G84" s="405"/>
      <c r="H84" s="405"/>
      <c r="I84" s="405"/>
      <c r="J84" s="405"/>
      <c r="K84" s="405"/>
      <c r="L84" s="183"/>
      <c r="M84" s="173"/>
      <c r="N84" s="173"/>
      <c r="O84" s="173"/>
      <c r="P84" s="173"/>
      <c r="Q84" s="173"/>
      <c r="R84" s="173"/>
      <c r="S84" s="173"/>
      <c r="T84" s="173"/>
      <c r="U84" s="173"/>
      <c r="V84" s="173"/>
      <c r="W84" s="173"/>
    </row>
    <row r="85" customFormat="false" ht="15" hidden="false" customHeight="false" outlineLevel="0" collapsed="false">
      <c r="A85" s="183"/>
      <c r="B85" s="405"/>
      <c r="C85" s="405"/>
      <c r="D85" s="405"/>
      <c r="E85" s="405"/>
      <c r="F85" s="405"/>
      <c r="G85" s="405"/>
      <c r="H85" s="405"/>
      <c r="I85" s="405"/>
      <c r="J85" s="405"/>
      <c r="K85" s="405"/>
      <c r="L85" s="183"/>
      <c r="M85" s="173"/>
      <c r="N85" s="173"/>
      <c r="O85" s="173"/>
      <c r="P85" s="173"/>
      <c r="Q85" s="173"/>
      <c r="R85" s="173"/>
      <c r="S85" s="173"/>
      <c r="T85" s="173"/>
      <c r="U85" s="173"/>
      <c r="V85" s="173"/>
      <c r="W85" s="173"/>
    </row>
    <row r="86" customFormat="false" ht="15" hidden="false" customHeight="false" outlineLevel="0" collapsed="false">
      <c r="A86" s="183"/>
      <c r="B86" s="405"/>
      <c r="C86" s="405"/>
      <c r="D86" s="405"/>
      <c r="E86" s="405"/>
      <c r="F86" s="405"/>
      <c r="G86" s="405"/>
      <c r="H86" s="405"/>
      <c r="I86" s="405"/>
      <c r="J86" s="405"/>
      <c r="K86" s="405"/>
      <c r="L86" s="183"/>
      <c r="M86" s="173"/>
      <c r="N86" s="173"/>
      <c r="O86" s="173"/>
      <c r="P86" s="173"/>
      <c r="Q86" s="173"/>
      <c r="R86" s="173"/>
      <c r="S86" s="173"/>
      <c r="T86" s="173"/>
      <c r="U86" s="173"/>
      <c r="V86" s="173"/>
      <c r="W86" s="173"/>
    </row>
    <row r="87" customFormat="false" ht="15" hidden="false" customHeight="false" outlineLevel="0" collapsed="false">
      <c r="A87" s="183"/>
      <c r="B87" s="405"/>
      <c r="C87" s="405"/>
      <c r="D87" s="405"/>
      <c r="E87" s="405"/>
      <c r="F87" s="405"/>
      <c r="G87" s="405"/>
      <c r="H87" s="405"/>
      <c r="I87" s="405"/>
      <c r="J87" s="405"/>
      <c r="K87" s="405"/>
      <c r="L87" s="183"/>
      <c r="M87" s="173"/>
      <c r="N87" s="173"/>
      <c r="O87" s="173"/>
      <c r="P87" s="173"/>
      <c r="Q87" s="173"/>
      <c r="R87" s="173"/>
      <c r="S87" s="173"/>
      <c r="T87" s="173"/>
      <c r="U87" s="173"/>
      <c r="V87" s="173"/>
      <c r="W87" s="173"/>
    </row>
    <row r="88" customFormat="false" ht="15" hidden="false" customHeight="false" outlineLevel="0" collapsed="false">
      <c r="A88" s="183"/>
      <c r="B88" s="18"/>
      <c r="C88" s="18"/>
      <c r="D88" s="18"/>
      <c r="E88" s="18"/>
      <c r="F88" s="18"/>
      <c r="G88" s="18"/>
      <c r="H88" s="18"/>
      <c r="I88" s="18"/>
      <c r="J88" s="18"/>
      <c r="K88" s="18"/>
      <c r="L88" s="183"/>
      <c r="M88" s="173"/>
      <c r="N88" s="173"/>
      <c r="O88" s="173"/>
      <c r="P88" s="173"/>
      <c r="Q88" s="173"/>
      <c r="R88" s="173"/>
      <c r="S88" s="173"/>
      <c r="T88" s="173"/>
      <c r="U88" s="173"/>
      <c r="V88" s="173"/>
      <c r="W88" s="173"/>
    </row>
    <row r="89" customFormat="false" ht="15" hidden="false" customHeight="false" outlineLevel="0" collapsed="false">
      <c r="A89" s="183"/>
      <c r="B89" s="136" t="s">
        <v>414</v>
      </c>
      <c r="C89" s="136"/>
      <c r="D89" s="136"/>
      <c r="E89" s="136"/>
      <c r="F89" s="136"/>
      <c r="G89" s="136"/>
      <c r="H89" s="136"/>
      <c r="I89" s="18"/>
      <c r="J89" s="18"/>
      <c r="K89" s="18"/>
      <c r="L89" s="183"/>
      <c r="M89" s="173"/>
      <c r="N89" s="173"/>
      <c r="O89" s="173"/>
      <c r="P89" s="173"/>
      <c r="Q89" s="173"/>
      <c r="R89" s="173"/>
      <c r="S89" s="173"/>
      <c r="T89" s="173"/>
      <c r="U89" s="173"/>
      <c r="V89" s="173"/>
      <c r="W89" s="173"/>
    </row>
    <row r="90" customFormat="false" ht="19.5" hidden="false" customHeight="true" outlineLevel="0" collapsed="false">
      <c r="A90" s="183"/>
      <c r="B90" s="18"/>
      <c r="C90" s="18"/>
      <c r="D90" s="18"/>
      <c r="E90" s="406" t="s">
        <v>415</v>
      </c>
      <c r="F90" s="18"/>
      <c r="G90" s="18"/>
      <c r="H90" s="18"/>
      <c r="I90" s="18"/>
      <c r="J90" s="18"/>
      <c r="K90" s="18"/>
      <c r="L90" s="183"/>
      <c r="M90" s="173"/>
      <c r="N90" s="173"/>
      <c r="O90" s="173"/>
      <c r="P90" s="173"/>
      <c r="Q90" s="173"/>
      <c r="R90" s="173"/>
      <c r="S90" s="173"/>
      <c r="T90" s="173"/>
      <c r="U90" s="173"/>
      <c r="V90" s="173"/>
      <c r="W90" s="173"/>
    </row>
    <row r="91" customFormat="false" ht="15" hidden="false" customHeight="false" outlineLevel="0" collapsed="false">
      <c r="A91" s="183"/>
      <c r="B91" s="18"/>
      <c r="C91" s="18"/>
      <c r="D91" s="247" t="s">
        <v>372</v>
      </c>
      <c r="E91" s="223" t="s">
        <v>373</v>
      </c>
      <c r="F91" s="223" t="s">
        <v>374</v>
      </c>
      <c r="G91" s="223" t="s">
        <v>375</v>
      </c>
      <c r="H91" s="223" t="s">
        <v>373</v>
      </c>
      <c r="I91" s="248" t="s">
        <v>283</v>
      </c>
      <c r="J91" s="224"/>
      <c r="K91" s="223" t="s">
        <v>376</v>
      </c>
      <c r="L91" s="183"/>
    </row>
    <row r="92" customFormat="false" ht="15" hidden="false" customHeight="false" outlineLevel="0" collapsed="false">
      <c r="A92" s="183"/>
      <c r="B92" s="18"/>
      <c r="C92" s="18"/>
      <c r="D92" s="359" t="s">
        <v>377</v>
      </c>
      <c r="E92" s="226" t="s">
        <v>378</v>
      </c>
      <c r="F92" s="226"/>
      <c r="G92" s="226" t="s">
        <v>288</v>
      </c>
      <c r="H92" s="226" t="s">
        <v>379</v>
      </c>
      <c r="I92" s="226" t="s">
        <v>289</v>
      </c>
      <c r="J92" s="224"/>
      <c r="K92" s="226" t="s">
        <v>380</v>
      </c>
      <c r="L92" s="183"/>
    </row>
    <row r="93" customFormat="false" ht="15" hidden="false" customHeight="false" outlineLevel="0" collapsed="false">
      <c r="A93" s="183"/>
      <c r="B93" s="18"/>
      <c r="C93" s="184" t="s">
        <v>416</v>
      </c>
      <c r="D93" s="123" t="s">
        <v>381</v>
      </c>
      <c r="E93" s="407" t="n">
        <v>105</v>
      </c>
      <c r="F93" s="361"/>
      <c r="G93" s="228"/>
      <c r="H93" s="228" t="n">
        <v>0</v>
      </c>
      <c r="I93" s="257" t="n">
        <f aca="false">E93+F93+G93-H93</f>
        <v>105</v>
      </c>
      <c r="J93" s="224"/>
      <c r="K93" s="362"/>
      <c r="L93" s="183"/>
    </row>
    <row r="94" customFormat="false" ht="15" hidden="false" customHeight="false" outlineLevel="0" collapsed="false">
      <c r="A94" s="183"/>
      <c r="B94" s="18"/>
      <c r="C94" s="18"/>
      <c r="D94" s="227" t="s">
        <v>382</v>
      </c>
      <c r="E94" s="361"/>
      <c r="F94" s="408" t="n">
        <v>120</v>
      </c>
      <c r="G94" s="228"/>
      <c r="H94" s="228" t="n">
        <v>120</v>
      </c>
      <c r="I94" s="257" t="n">
        <f aca="false">E94+F94+G94-H94</f>
        <v>0</v>
      </c>
      <c r="J94" s="224"/>
      <c r="K94" s="364" t="n">
        <f aca="false">H94+H93</f>
        <v>120</v>
      </c>
      <c r="L94" s="183"/>
    </row>
    <row r="95" customFormat="false" ht="4.5" hidden="false" customHeight="true" outlineLevel="0" collapsed="false">
      <c r="A95" s="183"/>
      <c r="B95" s="18"/>
      <c r="C95" s="18"/>
      <c r="D95" s="18"/>
      <c r="E95" s="18"/>
      <c r="F95" s="18"/>
      <c r="G95" s="18"/>
      <c r="H95" s="18"/>
      <c r="I95" s="18"/>
      <c r="J95" s="18"/>
      <c r="K95" s="18"/>
      <c r="L95" s="183"/>
    </row>
    <row r="96" customFormat="false" ht="15" hidden="false" customHeight="false" outlineLevel="0" collapsed="false">
      <c r="A96" s="183"/>
      <c r="B96" s="18"/>
      <c r="C96" s="34" t="s">
        <v>417</v>
      </c>
      <c r="D96" s="18"/>
      <c r="E96" s="18"/>
      <c r="F96" s="18"/>
      <c r="G96" s="18"/>
      <c r="H96" s="18"/>
      <c r="I96" s="18"/>
      <c r="J96" s="18"/>
      <c r="K96" s="18"/>
      <c r="L96" s="183"/>
    </row>
    <row r="97" customFormat="false" ht="15" hidden="false" customHeight="false" outlineLevel="0" collapsed="false">
      <c r="A97" s="183"/>
      <c r="B97" s="18"/>
      <c r="C97" s="34" t="s">
        <v>418</v>
      </c>
      <c r="D97" s="18"/>
      <c r="E97" s="18"/>
      <c r="F97" s="18"/>
      <c r="G97" s="18"/>
      <c r="H97" s="18"/>
      <c r="I97" s="18"/>
      <c r="J97" s="18"/>
      <c r="K97" s="18"/>
      <c r="L97" s="183"/>
    </row>
    <row r="98" customFormat="false" ht="15" hidden="false" customHeight="false" outlineLevel="0" collapsed="false">
      <c r="A98" s="183"/>
      <c r="B98" s="18"/>
      <c r="C98" s="18"/>
      <c r="D98" s="18"/>
      <c r="E98" s="18"/>
      <c r="F98" s="18"/>
      <c r="G98" s="18"/>
      <c r="H98" s="18"/>
      <c r="I98" s="18"/>
      <c r="J98" s="18"/>
      <c r="K98" s="18"/>
      <c r="L98" s="183"/>
    </row>
    <row r="99" customFormat="false" ht="15" hidden="false" customHeight="false" outlineLevel="0" collapsed="false">
      <c r="A99" s="183"/>
      <c r="B99" s="18"/>
      <c r="C99" s="18"/>
      <c r="D99" s="247" t="s">
        <v>372</v>
      </c>
      <c r="E99" s="223" t="s">
        <v>373</v>
      </c>
      <c r="F99" s="223" t="s">
        <v>374</v>
      </c>
      <c r="G99" s="223" t="s">
        <v>375</v>
      </c>
      <c r="H99" s="223" t="s">
        <v>373</v>
      </c>
      <c r="I99" s="248" t="s">
        <v>283</v>
      </c>
      <c r="J99" s="224"/>
      <c r="K99" s="223" t="s">
        <v>376</v>
      </c>
      <c r="L99" s="183"/>
    </row>
    <row r="100" customFormat="false" ht="15" hidden="false" customHeight="false" outlineLevel="0" collapsed="false">
      <c r="A100" s="183"/>
      <c r="B100" s="18"/>
      <c r="C100" s="18"/>
      <c r="D100" s="359" t="s">
        <v>377</v>
      </c>
      <c r="E100" s="226" t="s">
        <v>378</v>
      </c>
      <c r="F100" s="226"/>
      <c r="G100" s="226" t="s">
        <v>288</v>
      </c>
      <c r="H100" s="226" t="s">
        <v>379</v>
      </c>
      <c r="I100" s="226" t="s">
        <v>289</v>
      </c>
      <c r="J100" s="224"/>
      <c r="K100" s="226" t="s">
        <v>380</v>
      </c>
      <c r="L100" s="183"/>
    </row>
    <row r="101" customFormat="false" ht="15" hidden="false" customHeight="false" outlineLevel="0" collapsed="false">
      <c r="A101" s="183"/>
      <c r="B101" s="18"/>
      <c r="C101" s="184" t="s">
        <v>419</v>
      </c>
      <c r="D101" s="123" t="s">
        <v>381</v>
      </c>
      <c r="E101" s="407" t="n">
        <v>1250</v>
      </c>
      <c r="F101" s="361"/>
      <c r="G101" s="228"/>
      <c r="H101" s="228" t="n">
        <v>0</v>
      </c>
      <c r="I101" s="257" t="n">
        <f aca="false">E101+F101+G101-H101</f>
        <v>1250</v>
      </c>
      <c r="J101" s="224"/>
      <c r="K101" s="362"/>
      <c r="L101" s="183"/>
    </row>
    <row r="102" customFormat="false" ht="15" hidden="false" customHeight="false" outlineLevel="0" collapsed="false">
      <c r="A102" s="183"/>
      <c r="B102" s="18"/>
      <c r="C102" s="18"/>
      <c r="D102" s="227" t="s">
        <v>382</v>
      </c>
      <c r="E102" s="361"/>
      <c r="F102" s="408" t="n">
        <v>1400</v>
      </c>
      <c r="G102" s="228"/>
      <c r="H102" s="228" t="n">
        <v>1340</v>
      </c>
      <c r="I102" s="257" t="n">
        <f aca="false">E102+F102+G102-H102</f>
        <v>60</v>
      </c>
      <c r="J102" s="224"/>
      <c r="K102" s="364" t="n">
        <f aca="false">H102+H101</f>
        <v>1340</v>
      </c>
      <c r="L102" s="183"/>
    </row>
    <row r="103" customFormat="false" ht="4.5" hidden="false" customHeight="true" outlineLevel="0" collapsed="false">
      <c r="A103" s="183"/>
      <c r="B103" s="18"/>
      <c r="C103" s="18"/>
      <c r="D103" s="18"/>
      <c r="E103" s="18"/>
      <c r="F103" s="18"/>
      <c r="G103" s="18"/>
      <c r="H103" s="18"/>
      <c r="I103" s="18"/>
      <c r="J103" s="18"/>
      <c r="K103" s="18"/>
      <c r="L103" s="183"/>
    </row>
    <row r="104" customFormat="false" ht="15" hidden="false" customHeight="false" outlineLevel="0" collapsed="false">
      <c r="A104" s="183"/>
      <c r="B104" s="18"/>
      <c r="C104" s="34" t="s">
        <v>420</v>
      </c>
      <c r="D104" s="18"/>
      <c r="E104" s="18"/>
      <c r="F104" s="18"/>
      <c r="G104" s="18"/>
      <c r="H104" s="18"/>
      <c r="I104" s="18"/>
      <c r="J104" s="18"/>
      <c r="K104" s="18"/>
      <c r="L104" s="183"/>
    </row>
    <row r="105" customFormat="false" ht="15" hidden="false" customHeight="false" outlineLevel="0" collapsed="false">
      <c r="A105" s="183"/>
      <c r="B105" s="18"/>
      <c r="C105" s="34"/>
      <c r="D105" s="18"/>
      <c r="E105" s="18"/>
      <c r="F105" s="18"/>
      <c r="G105" s="18"/>
      <c r="H105" s="18"/>
      <c r="I105" s="18"/>
      <c r="J105" s="18"/>
      <c r="K105" s="18"/>
      <c r="L105" s="183"/>
    </row>
    <row r="106" customFormat="false" ht="15" hidden="false" customHeight="false" outlineLevel="0" collapsed="false">
      <c r="A106" s="183"/>
      <c r="B106" s="18"/>
      <c r="C106" s="18"/>
      <c r="D106" s="247" t="s">
        <v>372</v>
      </c>
      <c r="E106" s="223" t="s">
        <v>373</v>
      </c>
      <c r="F106" s="223" t="s">
        <v>374</v>
      </c>
      <c r="G106" s="223" t="s">
        <v>375</v>
      </c>
      <c r="H106" s="223" t="s">
        <v>373</v>
      </c>
      <c r="I106" s="248" t="s">
        <v>283</v>
      </c>
      <c r="J106" s="224"/>
      <c r="K106" s="223" t="s">
        <v>376</v>
      </c>
      <c r="L106" s="183"/>
    </row>
    <row r="107" customFormat="false" ht="15" hidden="false" customHeight="false" outlineLevel="0" collapsed="false">
      <c r="A107" s="183"/>
      <c r="B107" s="18"/>
      <c r="C107" s="18"/>
      <c r="D107" s="359" t="s">
        <v>377</v>
      </c>
      <c r="E107" s="226" t="s">
        <v>378</v>
      </c>
      <c r="F107" s="226"/>
      <c r="G107" s="226" t="s">
        <v>288</v>
      </c>
      <c r="H107" s="226" t="s">
        <v>379</v>
      </c>
      <c r="I107" s="226" t="s">
        <v>289</v>
      </c>
      <c r="J107" s="224"/>
      <c r="K107" s="226" t="s">
        <v>380</v>
      </c>
      <c r="L107" s="183"/>
    </row>
    <row r="108" customFormat="false" ht="15" hidden="false" customHeight="false" outlineLevel="0" collapsed="false">
      <c r="A108" s="183"/>
      <c r="B108" s="18"/>
      <c r="C108" s="184" t="s">
        <v>419</v>
      </c>
      <c r="D108" s="123" t="s">
        <v>381</v>
      </c>
      <c r="E108" s="407" t="n">
        <v>1460</v>
      </c>
      <c r="F108" s="361"/>
      <c r="G108" s="228"/>
      <c r="H108" s="228" t="n">
        <v>150</v>
      </c>
      <c r="I108" s="257" t="n">
        <f aca="false">E108+F108+G108-H108</f>
        <v>1310</v>
      </c>
      <c r="J108" s="224"/>
      <c r="K108" s="362"/>
      <c r="L108" s="183"/>
    </row>
    <row r="109" customFormat="false" ht="15" hidden="false" customHeight="false" outlineLevel="0" collapsed="false">
      <c r="A109" s="183"/>
      <c r="B109" s="18"/>
      <c r="C109" s="18"/>
      <c r="D109" s="227" t="s">
        <v>382</v>
      </c>
      <c r="E109" s="361"/>
      <c r="F109" s="408" t="n">
        <v>1400</v>
      </c>
      <c r="G109" s="228"/>
      <c r="H109" s="228" t="n">
        <v>1400</v>
      </c>
      <c r="I109" s="257" t="n">
        <f aca="false">E109+F109+G109-H109</f>
        <v>0</v>
      </c>
      <c r="J109" s="224"/>
      <c r="K109" s="364" t="n">
        <f aca="false">H109+H108</f>
        <v>1550</v>
      </c>
      <c r="L109" s="183"/>
    </row>
    <row r="110" customFormat="false" ht="4.5" hidden="false" customHeight="true" outlineLevel="0" collapsed="false">
      <c r="A110" s="183"/>
      <c r="B110" s="18"/>
      <c r="C110" s="18"/>
      <c r="D110" s="18"/>
      <c r="E110" s="18"/>
      <c r="F110" s="18"/>
      <c r="G110" s="18"/>
      <c r="H110" s="18"/>
      <c r="I110" s="18"/>
      <c r="J110" s="18"/>
      <c r="K110" s="18"/>
      <c r="L110" s="183"/>
    </row>
    <row r="111" customFormat="false" ht="15" hidden="false" customHeight="false" outlineLevel="0" collapsed="false">
      <c r="A111" s="183"/>
      <c r="B111" s="18"/>
      <c r="C111" s="34" t="s">
        <v>421</v>
      </c>
      <c r="D111" s="18"/>
      <c r="E111" s="18"/>
      <c r="F111" s="18"/>
      <c r="G111" s="18"/>
      <c r="H111" s="18"/>
      <c r="I111" s="18"/>
      <c r="J111" s="18"/>
      <c r="K111" s="18"/>
      <c r="L111" s="183"/>
    </row>
    <row r="112" customFormat="false" ht="15" hidden="false" customHeight="false" outlineLevel="0" collapsed="false">
      <c r="A112" s="183"/>
      <c r="B112" s="18"/>
      <c r="C112" s="34" t="s">
        <v>422</v>
      </c>
      <c r="D112" s="18"/>
      <c r="E112" s="18"/>
      <c r="F112" s="18"/>
      <c r="G112" s="18"/>
      <c r="H112" s="18"/>
      <c r="I112" s="18"/>
      <c r="J112" s="18"/>
      <c r="K112" s="18"/>
      <c r="L112" s="183"/>
    </row>
    <row r="113" customFormat="false" ht="15" hidden="false" customHeight="false" outlineLevel="0" collapsed="false">
      <c r="A113" s="183"/>
      <c r="B113" s="18"/>
      <c r="C113" s="34"/>
      <c r="D113" s="18"/>
      <c r="E113" s="18"/>
      <c r="F113" s="18"/>
      <c r="G113" s="18"/>
      <c r="H113" s="18"/>
      <c r="I113" s="18"/>
      <c r="J113" s="18"/>
      <c r="K113" s="18"/>
      <c r="L113" s="183"/>
    </row>
    <row r="114" customFormat="false" ht="15" hidden="false" customHeight="true" outlineLevel="0" collapsed="false">
      <c r="A114" s="183"/>
      <c r="B114" s="409" t="s">
        <v>423</v>
      </c>
      <c r="C114" s="409"/>
      <c r="D114" s="409"/>
      <c r="E114" s="409"/>
      <c r="F114" s="409"/>
      <c r="G114" s="409"/>
      <c r="H114" s="409"/>
      <c r="I114" s="409"/>
      <c r="J114" s="409"/>
      <c r="K114" s="409"/>
      <c r="L114" s="183"/>
    </row>
    <row r="115" customFormat="false" ht="15" hidden="false" customHeight="false" outlineLevel="0" collapsed="false">
      <c r="A115" s="183"/>
      <c r="B115" s="409"/>
      <c r="C115" s="409"/>
      <c r="D115" s="409"/>
      <c r="E115" s="409"/>
      <c r="F115" s="409"/>
      <c r="G115" s="409"/>
      <c r="H115" s="409"/>
      <c r="I115" s="409"/>
      <c r="J115" s="409"/>
      <c r="K115" s="409"/>
      <c r="L115" s="183"/>
    </row>
    <row r="116" customFormat="false" ht="15" hidden="false" customHeight="false" outlineLevel="0" collapsed="false">
      <c r="A116" s="183"/>
      <c r="B116" s="409"/>
      <c r="C116" s="409"/>
      <c r="D116" s="409"/>
      <c r="E116" s="409"/>
      <c r="F116" s="409"/>
      <c r="G116" s="409"/>
      <c r="H116" s="409"/>
      <c r="I116" s="409"/>
      <c r="J116" s="409"/>
      <c r="K116" s="409"/>
      <c r="L116" s="183"/>
    </row>
    <row r="117" customFormat="false" ht="15" hidden="false" customHeight="false" outlineLevel="0" collapsed="false">
      <c r="A117" s="183"/>
      <c r="B117" s="18"/>
      <c r="C117" s="18"/>
      <c r="D117" s="18"/>
      <c r="E117" s="18"/>
      <c r="F117" s="18"/>
      <c r="G117" s="18"/>
      <c r="H117" s="18"/>
      <c r="I117" s="18"/>
      <c r="J117" s="18"/>
      <c r="K117" s="18"/>
      <c r="L117" s="183"/>
    </row>
    <row r="118" customFormat="false" ht="15" hidden="false" customHeight="false" outlineLevel="0" collapsed="false">
      <c r="A118" s="183"/>
      <c r="B118" s="310" t="s">
        <v>424</v>
      </c>
      <c r="C118" s="310"/>
      <c r="D118" s="310"/>
      <c r="E118" s="310"/>
      <c r="F118" s="310"/>
      <c r="G118" s="310"/>
      <c r="H118" s="310"/>
      <c r="I118" s="310"/>
      <c r="J118" s="310"/>
      <c r="K118" s="310"/>
      <c r="L118" s="183"/>
    </row>
    <row r="119" customFormat="false" ht="15" hidden="false" customHeight="true" outlineLevel="0" collapsed="false">
      <c r="A119" s="183"/>
      <c r="B119" s="405" t="s">
        <v>425</v>
      </c>
      <c r="C119" s="405"/>
      <c r="D119" s="405"/>
      <c r="E119" s="405"/>
      <c r="F119" s="405"/>
      <c r="G119" s="405"/>
      <c r="H119" s="405"/>
      <c r="I119" s="405"/>
      <c r="J119" s="405"/>
      <c r="K119" s="405"/>
      <c r="L119" s="183"/>
    </row>
    <row r="120" customFormat="false" ht="15" hidden="false" customHeight="false" outlineLevel="0" collapsed="false">
      <c r="A120" s="183"/>
      <c r="B120" s="405"/>
      <c r="C120" s="405"/>
      <c r="D120" s="405"/>
      <c r="E120" s="405"/>
      <c r="F120" s="405"/>
      <c r="G120" s="405"/>
      <c r="H120" s="405"/>
      <c r="I120" s="405"/>
      <c r="J120" s="405"/>
      <c r="K120" s="405"/>
      <c r="L120" s="183"/>
    </row>
    <row r="121" customFormat="false" ht="15" hidden="false" customHeight="false" outlineLevel="0" collapsed="false">
      <c r="A121" s="183"/>
      <c r="B121" s="405"/>
      <c r="C121" s="405"/>
      <c r="D121" s="405"/>
      <c r="E121" s="405"/>
      <c r="F121" s="405"/>
      <c r="G121" s="405"/>
      <c r="H121" s="405"/>
      <c r="I121" s="405"/>
      <c r="J121" s="405"/>
      <c r="K121" s="405"/>
      <c r="L121" s="183"/>
    </row>
    <row r="122" customFormat="false" ht="15" hidden="false" customHeight="false" outlineLevel="0" collapsed="false">
      <c r="A122" s="183"/>
      <c r="B122" s="405"/>
      <c r="C122" s="405"/>
      <c r="D122" s="405"/>
      <c r="E122" s="405"/>
      <c r="F122" s="405"/>
      <c r="G122" s="405"/>
      <c r="H122" s="405"/>
      <c r="I122" s="405"/>
      <c r="J122" s="405"/>
      <c r="K122" s="405"/>
      <c r="L122" s="183"/>
    </row>
    <row r="123" customFormat="false" ht="15" hidden="false" customHeight="false" outlineLevel="0" collapsed="false">
      <c r="A123" s="183"/>
      <c r="B123" s="405"/>
      <c r="C123" s="405"/>
      <c r="D123" s="405"/>
      <c r="E123" s="405"/>
      <c r="F123" s="405"/>
      <c r="G123" s="405"/>
      <c r="H123" s="405"/>
      <c r="I123" s="405"/>
      <c r="J123" s="405"/>
      <c r="K123" s="405"/>
      <c r="L123" s="183"/>
    </row>
    <row r="124" customFormat="false" ht="15" hidden="false" customHeight="false" outlineLevel="0" collapsed="false">
      <c r="A124" s="183"/>
      <c r="B124" s="18"/>
      <c r="C124" s="18"/>
      <c r="D124" s="18"/>
      <c r="E124" s="18"/>
      <c r="F124" s="18"/>
      <c r="G124" s="18"/>
      <c r="H124" s="18"/>
      <c r="I124" s="18"/>
      <c r="J124" s="18"/>
      <c r="K124" s="18"/>
      <c r="L124" s="183"/>
    </row>
    <row r="125" customFormat="false" ht="15" hidden="false" customHeight="false" outlineLevel="0" collapsed="false">
      <c r="A125" s="183"/>
      <c r="B125" s="18" t="s">
        <v>426</v>
      </c>
      <c r="C125" s="18"/>
      <c r="D125" s="18"/>
      <c r="E125" s="18"/>
      <c r="F125" s="18"/>
      <c r="G125" s="18"/>
      <c r="H125" s="18"/>
      <c r="I125" s="18"/>
      <c r="J125" s="18"/>
      <c r="K125" s="18"/>
      <c r="L125" s="183"/>
    </row>
    <row r="126" customFormat="false" ht="15" hidden="false" customHeight="false" outlineLevel="0" collapsed="false">
      <c r="A126" s="183"/>
      <c r="B126" s="18"/>
      <c r="C126" s="18" t="s">
        <v>427</v>
      </c>
      <c r="D126" s="18"/>
      <c r="E126" s="18"/>
      <c r="F126" s="18"/>
      <c r="G126" s="18"/>
      <c r="H126" s="18"/>
      <c r="I126" s="18"/>
      <c r="J126" s="18"/>
      <c r="K126" s="18"/>
      <c r="L126" s="183"/>
    </row>
    <row r="127" customFormat="false" ht="15" hidden="false" customHeight="false" outlineLevel="0" collapsed="false">
      <c r="A127" s="183"/>
      <c r="B127" s="18"/>
      <c r="C127" s="18" t="s">
        <v>428</v>
      </c>
      <c r="D127" s="247" t="s">
        <v>372</v>
      </c>
      <c r="E127" s="223" t="s">
        <v>373</v>
      </c>
      <c r="F127" s="223" t="s">
        <v>374</v>
      </c>
      <c r="G127" s="223" t="s">
        <v>375</v>
      </c>
      <c r="H127" s="223" t="s">
        <v>373</v>
      </c>
      <c r="I127" s="248" t="s">
        <v>283</v>
      </c>
      <c r="J127" s="224"/>
      <c r="K127" s="223" t="s">
        <v>376</v>
      </c>
      <c r="L127" s="183"/>
    </row>
    <row r="128" customFormat="false" ht="15" hidden="false" customHeight="false" outlineLevel="0" collapsed="false">
      <c r="A128" s="183"/>
      <c r="B128" s="18"/>
      <c r="C128" s="410" t="s">
        <v>429</v>
      </c>
      <c r="D128" s="359" t="s">
        <v>377</v>
      </c>
      <c r="E128" s="226" t="s">
        <v>378</v>
      </c>
      <c r="F128" s="226"/>
      <c r="G128" s="226" t="s">
        <v>288</v>
      </c>
      <c r="H128" s="226" t="s">
        <v>379</v>
      </c>
      <c r="I128" s="226" t="s">
        <v>289</v>
      </c>
      <c r="J128" s="224"/>
      <c r="K128" s="226" t="s">
        <v>380</v>
      </c>
      <c r="L128" s="183"/>
    </row>
    <row r="129" customFormat="false" ht="15" hidden="false" customHeight="false" outlineLevel="0" collapsed="false">
      <c r="A129" s="183"/>
      <c r="B129" s="18"/>
      <c r="C129" s="18"/>
      <c r="D129" s="123" t="s">
        <v>381</v>
      </c>
      <c r="E129" s="407" t="n">
        <v>0</v>
      </c>
      <c r="F129" s="361"/>
      <c r="G129" s="228"/>
      <c r="H129" s="228" t="n">
        <v>0</v>
      </c>
      <c r="I129" s="257" t="n">
        <f aca="false">E129+F129+G129-H129</f>
        <v>0</v>
      </c>
      <c r="J129" s="224"/>
      <c r="K129" s="362"/>
      <c r="L129" s="183"/>
    </row>
    <row r="130" customFormat="false" ht="15" hidden="false" customHeight="false" outlineLevel="0" collapsed="false">
      <c r="A130" s="183"/>
      <c r="B130" s="18"/>
      <c r="C130" s="18"/>
      <c r="D130" s="227" t="s">
        <v>382</v>
      </c>
      <c r="E130" s="361"/>
      <c r="F130" s="408" t="n">
        <v>45</v>
      </c>
      <c r="G130" s="228"/>
      <c r="H130" s="228" t="n">
        <v>10</v>
      </c>
      <c r="I130" s="257" t="n">
        <f aca="false">E130+F130+G130-H130</f>
        <v>35</v>
      </c>
      <c r="J130" s="224"/>
      <c r="K130" s="364" t="n">
        <f aca="false">H130+H129</f>
        <v>10</v>
      </c>
      <c r="L130" s="183"/>
    </row>
    <row r="131" customFormat="false" ht="15" hidden="false" customHeight="false" outlineLevel="0" collapsed="false">
      <c r="A131" s="183"/>
      <c r="B131" s="18"/>
      <c r="C131" s="34" t="s">
        <v>430</v>
      </c>
      <c r="D131" s="18"/>
      <c r="E131" s="18"/>
      <c r="F131" s="18"/>
      <c r="G131" s="18"/>
      <c r="H131" s="18"/>
      <c r="I131" s="18"/>
      <c r="J131" s="18"/>
      <c r="K131" s="18"/>
      <c r="L131" s="183"/>
    </row>
    <row r="132" customFormat="false" ht="15" hidden="false" customHeight="false" outlineLevel="0" collapsed="false">
      <c r="A132" s="183"/>
      <c r="B132" s="18"/>
      <c r="C132" s="18"/>
      <c r="D132" s="18"/>
      <c r="E132" s="18"/>
      <c r="F132" s="18"/>
      <c r="G132" s="18"/>
      <c r="H132" s="18"/>
      <c r="I132" s="18"/>
      <c r="J132" s="18"/>
      <c r="K132" s="18"/>
      <c r="L132" s="183"/>
    </row>
    <row r="133" customFormat="false" ht="15" hidden="false" customHeight="false" outlineLevel="0" collapsed="false">
      <c r="A133" s="183"/>
      <c r="B133" s="18" t="s">
        <v>431</v>
      </c>
      <c r="C133" s="18"/>
      <c r="D133" s="18"/>
      <c r="E133" s="18"/>
      <c r="F133" s="18"/>
      <c r="G133" s="18"/>
      <c r="H133" s="18"/>
      <c r="I133" s="18"/>
      <c r="J133" s="18"/>
      <c r="K133" s="18"/>
      <c r="L133" s="183"/>
    </row>
    <row r="134" customFormat="false" ht="15" hidden="false" customHeight="false" outlineLevel="0" collapsed="false">
      <c r="A134" s="183"/>
      <c r="B134" s="18"/>
      <c r="C134" s="18" t="s">
        <v>432</v>
      </c>
      <c r="D134" s="18"/>
      <c r="E134" s="18"/>
      <c r="F134" s="18"/>
      <c r="G134" s="18"/>
      <c r="H134" s="18"/>
      <c r="I134" s="18"/>
      <c r="J134" s="18"/>
      <c r="K134" s="18"/>
      <c r="L134" s="183"/>
    </row>
    <row r="135" customFormat="false" ht="15" hidden="false" customHeight="false" outlineLevel="0" collapsed="false">
      <c r="A135" s="183"/>
      <c r="B135" s="18"/>
      <c r="C135" s="18" t="s">
        <v>428</v>
      </c>
      <c r="D135" s="247" t="s">
        <v>372</v>
      </c>
      <c r="E135" s="223" t="s">
        <v>373</v>
      </c>
      <c r="F135" s="223" t="s">
        <v>374</v>
      </c>
      <c r="G135" s="223" t="s">
        <v>375</v>
      </c>
      <c r="H135" s="223" t="s">
        <v>373</v>
      </c>
      <c r="I135" s="248" t="s">
        <v>283</v>
      </c>
      <c r="J135" s="224"/>
      <c r="K135" s="223" t="s">
        <v>376</v>
      </c>
      <c r="L135" s="183"/>
    </row>
    <row r="136" customFormat="false" ht="15" hidden="false" customHeight="false" outlineLevel="0" collapsed="false">
      <c r="A136" s="183"/>
      <c r="B136" s="18"/>
      <c r="C136" s="410" t="s">
        <v>433</v>
      </c>
      <c r="D136" s="359" t="s">
        <v>377</v>
      </c>
      <c r="E136" s="226" t="s">
        <v>378</v>
      </c>
      <c r="F136" s="226"/>
      <c r="G136" s="226" t="s">
        <v>288</v>
      </c>
      <c r="H136" s="226" t="s">
        <v>379</v>
      </c>
      <c r="I136" s="226" t="s">
        <v>289</v>
      </c>
      <c r="J136" s="224"/>
      <c r="K136" s="226" t="s">
        <v>380</v>
      </c>
      <c r="L136" s="183"/>
    </row>
    <row r="137" customFormat="false" ht="15" hidden="false" customHeight="false" outlineLevel="0" collapsed="false">
      <c r="A137" s="183"/>
      <c r="B137" s="18"/>
      <c r="C137" s="18"/>
      <c r="D137" s="123" t="s">
        <v>381</v>
      </c>
      <c r="E137" s="407" t="n">
        <v>50</v>
      </c>
      <c r="F137" s="361"/>
      <c r="G137" s="228"/>
      <c r="H137" s="228" t="n">
        <v>0</v>
      </c>
      <c r="I137" s="257" t="n">
        <f aca="false">E137+F137+G137-H137</f>
        <v>50</v>
      </c>
      <c r="J137" s="224"/>
      <c r="K137" s="362"/>
      <c r="L137" s="183"/>
    </row>
    <row r="138" customFormat="false" ht="15" hidden="false" customHeight="false" outlineLevel="0" collapsed="false">
      <c r="A138" s="183"/>
      <c r="B138" s="18"/>
      <c r="C138" s="18"/>
      <c r="D138" s="227" t="s">
        <v>382</v>
      </c>
      <c r="E138" s="361"/>
      <c r="F138" s="408" t="n">
        <v>70</v>
      </c>
      <c r="G138" s="228"/>
      <c r="H138" s="228" t="n">
        <v>70</v>
      </c>
      <c r="I138" s="257" t="n">
        <f aca="false">E138+F138+G138-H138</f>
        <v>0</v>
      </c>
      <c r="J138" s="224"/>
      <c r="K138" s="364" t="n">
        <f aca="false">H138+H137</f>
        <v>70</v>
      </c>
      <c r="L138" s="183"/>
    </row>
    <row r="139" customFormat="false" ht="15" hidden="false" customHeight="false" outlineLevel="0" collapsed="false">
      <c r="A139" s="183"/>
      <c r="B139" s="18"/>
      <c r="C139" s="34" t="s">
        <v>434</v>
      </c>
      <c r="D139" s="18"/>
      <c r="E139" s="18"/>
      <c r="F139" s="18"/>
      <c r="G139" s="18"/>
      <c r="H139" s="18"/>
      <c r="I139" s="18"/>
      <c r="J139" s="18"/>
      <c r="K139" s="18"/>
      <c r="L139" s="183"/>
    </row>
    <row r="140" customFormat="false" ht="15" hidden="false" customHeight="false" outlineLevel="0" collapsed="false">
      <c r="A140" s="183"/>
      <c r="B140" s="18"/>
      <c r="C140" s="34" t="s">
        <v>435</v>
      </c>
      <c r="D140" s="18"/>
      <c r="E140" s="18"/>
      <c r="F140" s="18"/>
      <c r="G140" s="18"/>
      <c r="H140" s="18"/>
      <c r="I140" s="18"/>
      <c r="J140" s="18"/>
      <c r="K140" s="18"/>
      <c r="L140" s="183"/>
    </row>
    <row r="141" customFormat="false" ht="15" hidden="false" customHeight="false" outlineLevel="0" collapsed="false">
      <c r="A141" s="183"/>
      <c r="B141" s="18"/>
      <c r="C141" s="18"/>
      <c r="D141" s="18"/>
      <c r="E141" s="18"/>
      <c r="F141" s="18"/>
      <c r="G141" s="18"/>
      <c r="H141" s="18"/>
      <c r="I141" s="18"/>
      <c r="J141" s="18"/>
      <c r="K141" s="18"/>
      <c r="L141" s="183"/>
      <c r="M141" s="18"/>
      <c r="N141" s="18"/>
      <c r="O141" s="18"/>
      <c r="P141" s="18"/>
      <c r="Q141" s="18"/>
      <c r="R141" s="18"/>
      <c r="S141" s="18"/>
      <c r="T141" s="18"/>
      <c r="U141" s="18"/>
      <c r="V141" s="18"/>
      <c r="W141" s="18"/>
      <c r="X141" s="18"/>
      <c r="Y141" s="18"/>
      <c r="Z141" s="18"/>
      <c r="AA141" s="18"/>
      <c r="AB141" s="18"/>
      <c r="AC141" s="18"/>
      <c r="AD141" s="18"/>
      <c r="AE141" s="18"/>
    </row>
    <row r="142" customFormat="false" ht="15" hidden="false" customHeight="false" outlineLevel="0" collapsed="false">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c r="AA142" s="183"/>
      <c r="AB142" s="183"/>
      <c r="AC142" s="183"/>
      <c r="AD142" s="183"/>
      <c r="AE142" s="183"/>
    </row>
  </sheetData>
  <sheetProtection sheet="true" objects="true" scenarios="true"/>
  <mergeCells count="18">
    <mergeCell ref="C4:D4"/>
    <mergeCell ref="B15:C15"/>
    <mergeCell ref="C25:C26"/>
    <mergeCell ref="C33:D33"/>
    <mergeCell ref="C37:D37"/>
    <mergeCell ref="G58:H58"/>
    <mergeCell ref="O59:S59"/>
    <mergeCell ref="H62:K62"/>
    <mergeCell ref="H63:K63"/>
    <mergeCell ref="H65:J67"/>
    <mergeCell ref="E66:F66"/>
    <mergeCell ref="E67:F67"/>
    <mergeCell ref="I71:J71"/>
    <mergeCell ref="B74:I78"/>
    <mergeCell ref="B79:K82"/>
    <mergeCell ref="B84:K87"/>
    <mergeCell ref="B114:K116"/>
    <mergeCell ref="B119:K123"/>
  </mergeCells>
  <conditionalFormatting sqref="H59">
    <cfRule type="expression" priority="2" aboveAverage="0" equalAverage="0" bottom="0" percent="0" rank="0" text="" dxfId="0">
      <formula>$Y$66=0</formula>
    </cfRule>
    <cfRule type="expression" priority="3" aboveAverage="0" equalAverage="0" bottom="0" percent="0" rank="0" text="" dxfId="1">
      <formula>$Y$66=1</formula>
    </cfRule>
  </conditionalFormatting>
  <conditionalFormatting sqref="H60">
    <cfRule type="expression" priority="4" aboveAverage="0" equalAverage="0" bottom="0" percent="0" rank="0" text="" dxfId="2">
      <formula>$Y$67=0</formula>
    </cfRule>
    <cfRule type="expression" priority="5" aboveAverage="0" equalAverage="0" bottom="0" percent="0" rank="0" text="" dxfId="3">
      <formula>$Y$67=1</formula>
    </cfRule>
  </conditionalFormatting>
  <conditionalFormatting sqref="E59">
    <cfRule type="expression" priority="6" aboveAverage="0" equalAverage="0" bottom="0" percent="0" rank="0" text="" dxfId="4">
      <formula>$Y$59=0</formula>
    </cfRule>
    <cfRule type="expression" priority="7" aboveAverage="0" equalAverage="0" bottom="0" percent="0" rank="0" text="" dxfId="5">
      <formula>$Y$59=1</formula>
    </cfRule>
  </conditionalFormatting>
  <conditionalFormatting sqref="E60">
    <cfRule type="expression" priority="8" aboveAverage="0" equalAverage="0" bottom="0" percent="0" rank="0" text="" dxfId="6">
      <formula>$Y$60=0</formula>
    </cfRule>
    <cfRule type="expression" priority="9" aboveAverage="0" equalAverage="0" bottom="0" percent="0" rank="0" text="" dxfId="7">
      <formula>$Y$60=1</formula>
    </cfRule>
  </conditionalFormatting>
  <conditionalFormatting sqref="E66:G66">
    <cfRule type="expression" priority="10" aboveAverage="0" equalAverage="0" bottom="0" percent="0" rank="0" text="" dxfId="8">
      <formula>$Y$66=0</formula>
    </cfRule>
    <cfRule type="expression" priority="11" aboveAverage="0" equalAverage="0" bottom="0" percent="0" rank="0" text="" dxfId="9">
      <formula>$Y$66=1</formula>
    </cfRule>
  </conditionalFormatting>
  <conditionalFormatting sqref="E67:G67">
    <cfRule type="expression" priority="12" aboveAverage="0" equalAverage="0" bottom="0" percent="0" rank="0" text="" dxfId="10">
      <formula>$Y$67=0</formula>
    </cfRule>
    <cfRule type="expression" priority="13" aboveAverage="0" equalAverage="0" bottom="0" percent="0" rank="0" text="" dxfId="11">
      <formula>$Y$67=1</formula>
    </cfRule>
  </conditionalFormatting>
  <printOptions headings="false" gridLines="false" gridLinesSet="true" horizontalCentered="false" verticalCentered="false"/>
  <pageMargins left="0.511805555555555" right="0.511805555555555"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false"/>
  </sheetPr>
  <dimension ref="A1:G130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2" activeCellId="1" sqref="H48:I48 G2"/>
    </sheetView>
  </sheetViews>
  <sheetFormatPr defaultRowHeight="15" zeroHeight="false" outlineLevelRow="0" outlineLevelCol="0"/>
  <cols>
    <col collapsed="false" customWidth="true" hidden="false" outlineLevel="0" max="1" min="1" style="0" width="10.67"/>
    <col collapsed="false" customWidth="true" hidden="false" outlineLevel="0" max="2" min="2" style="0" width="26.14"/>
    <col collapsed="false" customWidth="true" hidden="false" outlineLevel="0" max="3" min="3" style="411" width="11.71"/>
    <col collapsed="false" customWidth="true" hidden="false" outlineLevel="0" max="4" min="4" style="0" width="27.29"/>
    <col collapsed="false" customWidth="true" hidden="false" outlineLevel="0" max="5" min="5" style="0" width="32.15"/>
    <col collapsed="false" customWidth="true" hidden="false" outlineLevel="0" max="1025" min="6" style="0" width="10.67"/>
  </cols>
  <sheetData>
    <row r="1" customFormat="false" ht="15" hidden="false" customHeight="false" outlineLevel="0" collapsed="false">
      <c r="A1" s="0" t="s">
        <v>436</v>
      </c>
      <c r="F1" s="0" t="s">
        <v>437</v>
      </c>
    </row>
    <row r="2" customFormat="false" ht="15" hidden="false" customHeight="false" outlineLevel="0" collapsed="false">
      <c r="A2" s="412" t="n">
        <f aca="false">'JPP-VL'!B4</f>
        <v>0</v>
      </c>
      <c r="B2" s="412" t="n">
        <f aca="false">'JPP-VL'!C4</f>
        <v>0</v>
      </c>
      <c r="C2" s="413"/>
      <c r="D2" s="412"/>
      <c r="E2" s="412" t="str">
        <f aca="false">CONCATENATE(A2,B2)</f>
        <v>00</v>
      </c>
      <c r="F2" s="412" t="e">
        <f aca="false">IF(E2=0,0,VLOOKUP(E2,E5:F1305,2,0))</f>
        <v>#N/A</v>
      </c>
      <c r="G2" s="0" t="n">
        <f aca="false">IFERROR(F2,1)</f>
        <v>1</v>
      </c>
    </row>
    <row r="5" customFormat="false" ht="15" hidden="false" customHeight="false" outlineLevel="0" collapsed="false">
      <c r="B5" s="0" t="str">
        <f aca="false">IF(A$2=29,D355,IF(A$2=35,D705,IF(A$2=56,D1055,D5)))</f>
        <v>Allineuc</v>
      </c>
      <c r="C5" s="411" t="str">
        <f aca="false">LEFT(F5,2)</f>
        <v>22</v>
      </c>
      <c r="D5" s="0" t="s">
        <v>438</v>
      </c>
      <c r="E5" s="0" t="str">
        <f aca="false">CONCATENATE(C5,D5)</f>
        <v>22Allineuc</v>
      </c>
      <c r="F5" s="0" t="n">
        <v>22001</v>
      </c>
    </row>
    <row r="6" customFormat="false" ht="15" hidden="false" customHeight="false" outlineLevel="0" collapsed="false">
      <c r="B6" s="0" t="str">
        <f aca="false">IF(A$2=29,D356,IF(A$2=35,D706,IF(A$2=56,D1056,D6)))</f>
        <v>Andel</v>
      </c>
      <c r="C6" s="411" t="str">
        <f aca="false">LEFT(F6,2)</f>
        <v>22</v>
      </c>
      <c r="D6" s="0" t="s">
        <v>439</v>
      </c>
      <c r="E6" s="0" t="str">
        <f aca="false">CONCATENATE(C6,D6)</f>
        <v>22Andel</v>
      </c>
      <c r="F6" s="0" t="n">
        <v>22002</v>
      </c>
    </row>
    <row r="7" customFormat="false" ht="15" hidden="false" customHeight="false" outlineLevel="0" collapsed="false">
      <c r="B7" s="0" t="str">
        <f aca="false">IF(A$2=29,D357,IF(A$2=35,D707,IF(A$2=56,D1057,D7)))</f>
        <v>Aucaleuc</v>
      </c>
      <c r="C7" s="411" t="str">
        <f aca="false">LEFT(F7,2)</f>
        <v>22</v>
      </c>
      <c r="D7" s="0" t="s">
        <v>440</v>
      </c>
      <c r="E7" s="0" t="str">
        <f aca="false">CONCATENATE(C7,D7)</f>
        <v>22Aucaleuc</v>
      </c>
      <c r="F7" s="0" t="n">
        <v>22003</v>
      </c>
    </row>
    <row r="8" customFormat="false" ht="15" hidden="false" customHeight="false" outlineLevel="0" collapsed="false">
      <c r="B8" s="0" t="str">
        <f aca="false">IF(A$2=29,D358,IF(A$2=35,D708,IF(A$2=56,D1058,D8)))</f>
        <v>Beaussais-sur-Mer</v>
      </c>
      <c r="C8" s="411" t="str">
        <f aca="false">LEFT(F8,2)</f>
        <v>22</v>
      </c>
      <c r="D8" s="0" t="s">
        <v>441</v>
      </c>
      <c r="E8" s="0" t="str">
        <f aca="false">CONCATENATE(C8,D8)</f>
        <v>22Beaussais-sur-Mer</v>
      </c>
      <c r="F8" s="0" t="n">
        <v>22209</v>
      </c>
    </row>
    <row r="9" customFormat="false" ht="15" hidden="false" customHeight="false" outlineLevel="0" collapsed="false">
      <c r="B9" s="0" t="str">
        <f aca="false">IF(A$2=29,D359,IF(A$2=35,D709,IF(A$2=56,D1059,D9)))</f>
        <v>Bégard</v>
      </c>
      <c r="C9" s="411" t="str">
        <f aca="false">LEFT(F9,2)</f>
        <v>22</v>
      </c>
      <c r="D9" s="0" t="s">
        <v>442</v>
      </c>
      <c r="E9" s="0" t="str">
        <f aca="false">CONCATENATE(C9,D9)</f>
        <v>22Bégard</v>
      </c>
      <c r="F9" s="0" t="n">
        <v>22004</v>
      </c>
    </row>
    <row r="10" customFormat="false" ht="15" hidden="false" customHeight="false" outlineLevel="0" collapsed="false">
      <c r="B10" s="0" t="str">
        <f aca="false">IF(A$2=29,D360,IF(A$2=35,D710,IF(A$2=56,D1060,D10)))</f>
        <v>Belle-Isle-en-Terre</v>
      </c>
      <c r="C10" s="411" t="str">
        <f aca="false">LEFT(F10,2)</f>
        <v>22</v>
      </c>
      <c r="D10" s="0" t="s">
        <v>443</v>
      </c>
      <c r="E10" s="0" t="str">
        <f aca="false">CONCATENATE(C10,D10)</f>
        <v>22Belle-Isle-en-Terre</v>
      </c>
      <c r="F10" s="0" t="n">
        <v>22005</v>
      </c>
    </row>
    <row r="11" customFormat="false" ht="15" hidden="false" customHeight="false" outlineLevel="0" collapsed="false">
      <c r="B11" s="0" t="str">
        <f aca="false">IF(A$2=29,D361,IF(A$2=35,D711,IF(A$2=56,D1061,D11)))</f>
        <v>Berhet</v>
      </c>
      <c r="C11" s="411" t="str">
        <f aca="false">LEFT(F11,2)</f>
        <v>22</v>
      </c>
      <c r="D11" s="0" t="s">
        <v>444</v>
      </c>
      <c r="E11" s="0" t="str">
        <f aca="false">CONCATENATE(C11,D11)</f>
        <v>22Berhet</v>
      </c>
      <c r="F11" s="0" t="n">
        <v>22006</v>
      </c>
    </row>
    <row r="12" customFormat="false" ht="15" hidden="false" customHeight="false" outlineLevel="0" collapsed="false">
      <c r="B12" s="0" t="str">
        <f aca="false">IF(A$2=29,D362,IF(A$2=35,D712,IF(A$2=56,D1062,D12)))</f>
        <v>Binic-Étables-sur-Mer</v>
      </c>
      <c r="C12" s="411" t="str">
        <f aca="false">LEFT(F12,2)</f>
        <v>22</v>
      </c>
      <c r="D12" s="0" t="s">
        <v>445</v>
      </c>
      <c r="E12" s="0" t="str">
        <f aca="false">CONCATENATE(C12,D12)</f>
        <v>22Binic-Étables-sur-Mer</v>
      </c>
      <c r="F12" s="0" t="n">
        <v>22055</v>
      </c>
    </row>
    <row r="13" customFormat="false" ht="15" hidden="false" customHeight="false" outlineLevel="0" collapsed="false">
      <c r="B13" s="0" t="str">
        <f aca="false">IF(A$2=29,D363,IF(A$2=35,D713,IF(A$2=56,D1063,D13)))</f>
        <v>Bobital</v>
      </c>
      <c r="C13" s="411" t="str">
        <f aca="false">LEFT(F13,2)</f>
        <v>22</v>
      </c>
      <c r="D13" s="0" t="s">
        <v>446</v>
      </c>
      <c r="E13" s="0" t="str">
        <f aca="false">CONCATENATE(C13,D13)</f>
        <v>22Bobital</v>
      </c>
      <c r="F13" s="0" t="n">
        <v>22008</v>
      </c>
    </row>
    <row r="14" customFormat="false" ht="15" hidden="false" customHeight="false" outlineLevel="0" collapsed="false">
      <c r="B14" s="0" t="str">
        <f aca="false">IF(A$2=29,D364,IF(A$2=35,D714,IF(A$2=56,D1064,D14)))</f>
        <v>Bon Repos sur Blavet</v>
      </c>
      <c r="C14" s="411" t="str">
        <f aca="false">LEFT(F14,2)</f>
        <v>22</v>
      </c>
      <c r="D14" s="0" t="s">
        <v>447</v>
      </c>
      <c r="E14" s="0" t="str">
        <f aca="false">CONCATENATE(C14,D14)</f>
        <v>22Bon Repos sur Blavet</v>
      </c>
      <c r="F14" s="0" t="n">
        <v>22107</v>
      </c>
    </row>
    <row r="15" customFormat="false" ht="15" hidden="false" customHeight="false" outlineLevel="0" collapsed="false">
      <c r="B15" s="0" t="str">
        <f aca="false">IF(A$2=29,D365,IF(A$2=35,D715,IF(A$2=56,D1065,D15)))</f>
        <v>Boqueho</v>
      </c>
      <c r="C15" s="411" t="str">
        <f aca="false">LEFT(F15,2)</f>
        <v>22</v>
      </c>
      <c r="D15" s="0" t="s">
        <v>448</v>
      </c>
      <c r="E15" s="0" t="str">
        <f aca="false">CONCATENATE(C15,D15)</f>
        <v>22Boqueho</v>
      </c>
      <c r="F15" s="0" t="n">
        <v>22011</v>
      </c>
    </row>
    <row r="16" customFormat="false" ht="15" hidden="false" customHeight="false" outlineLevel="0" collapsed="false">
      <c r="B16" s="0" t="str">
        <f aca="false">IF(A$2=29,D366,IF(A$2=35,D716,IF(A$2=56,D1066,D16)))</f>
        <v>Bourbriac</v>
      </c>
      <c r="C16" s="411" t="str">
        <f aca="false">LEFT(F16,2)</f>
        <v>22</v>
      </c>
      <c r="D16" s="0" t="s">
        <v>449</v>
      </c>
      <c r="E16" s="0" t="str">
        <f aca="false">CONCATENATE(C16,D16)</f>
        <v>22Bourbriac</v>
      </c>
      <c r="F16" s="0" t="n">
        <v>22013</v>
      </c>
    </row>
    <row r="17" customFormat="false" ht="15" hidden="false" customHeight="false" outlineLevel="0" collapsed="false">
      <c r="B17" s="0" t="str">
        <f aca="false">IF(A$2=29,D367,IF(A$2=35,D717,IF(A$2=56,D1067,D17)))</f>
        <v>Bourseul</v>
      </c>
      <c r="C17" s="411" t="str">
        <f aca="false">LEFT(F17,2)</f>
        <v>22</v>
      </c>
      <c r="D17" s="0" t="s">
        <v>450</v>
      </c>
      <c r="E17" s="0" t="str">
        <f aca="false">CONCATENATE(C17,D17)</f>
        <v>22Bourseul</v>
      </c>
      <c r="F17" s="0" t="n">
        <v>22014</v>
      </c>
    </row>
    <row r="18" customFormat="false" ht="15" hidden="false" customHeight="false" outlineLevel="0" collapsed="false">
      <c r="B18" s="0" t="str">
        <f aca="false">IF(A$2=29,D368,IF(A$2=35,D718,IF(A$2=56,D1068,D18)))</f>
        <v>Bréhand</v>
      </c>
      <c r="C18" s="411" t="str">
        <f aca="false">LEFT(F18,2)</f>
        <v>22</v>
      </c>
      <c r="D18" s="0" t="s">
        <v>451</v>
      </c>
      <c r="E18" s="0" t="str">
        <f aca="false">CONCATENATE(C18,D18)</f>
        <v>22Bréhand</v>
      </c>
      <c r="F18" s="0" t="n">
        <v>22015</v>
      </c>
    </row>
    <row r="19" customFormat="false" ht="15" hidden="false" customHeight="false" outlineLevel="0" collapsed="false">
      <c r="B19" s="0" t="str">
        <f aca="false">IF(A$2=29,D369,IF(A$2=35,D719,IF(A$2=56,D1069,D19)))</f>
        <v>Brélidy</v>
      </c>
      <c r="C19" s="411" t="str">
        <f aca="false">LEFT(F19,2)</f>
        <v>22</v>
      </c>
      <c r="D19" s="0" t="s">
        <v>452</v>
      </c>
      <c r="E19" s="0" t="str">
        <f aca="false">CONCATENATE(C19,D19)</f>
        <v>22Brélidy</v>
      </c>
      <c r="F19" s="0" t="n">
        <v>22018</v>
      </c>
    </row>
    <row r="20" customFormat="false" ht="15" hidden="false" customHeight="false" outlineLevel="0" collapsed="false">
      <c r="B20" s="0" t="str">
        <f aca="false">IF(A$2=29,D370,IF(A$2=35,D720,IF(A$2=56,D1070,D20)))</f>
        <v>Bringolo</v>
      </c>
      <c r="C20" s="411" t="str">
        <f aca="false">LEFT(F20,2)</f>
        <v>22</v>
      </c>
      <c r="D20" s="0" t="s">
        <v>453</v>
      </c>
      <c r="E20" s="0" t="str">
        <f aca="false">CONCATENATE(C20,D20)</f>
        <v>22Bringolo</v>
      </c>
      <c r="F20" s="0" t="n">
        <v>22019</v>
      </c>
    </row>
    <row r="21" customFormat="false" ht="15" hidden="false" customHeight="false" outlineLevel="0" collapsed="false">
      <c r="B21" s="0" t="str">
        <f aca="false">IF(A$2=29,D371,IF(A$2=35,D721,IF(A$2=56,D1071,D21)))</f>
        <v>Broons</v>
      </c>
      <c r="C21" s="411" t="str">
        <f aca="false">LEFT(F21,2)</f>
        <v>22</v>
      </c>
      <c r="D21" s="0" t="s">
        <v>454</v>
      </c>
      <c r="E21" s="0" t="str">
        <f aca="false">CONCATENATE(C21,D21)</f>
        <v>22Broons</v>
      </c>
      <c r="F21" s="0" t="n">
        <v>22020</v>
      </c>
    </row>
    <row r="22" customFormat="false" ht="15" hidden="false" customHeight="false" outlineLevel="0" collapsed="false">
      <c r="B22" s="0" t="str">
        <f aca="false">IF(A$2=29,D372,IF(A$2=35,D722,IF(A$2=56,D1072,D22)))</f>
        <v>Brusvily</v>
      </c>
      <c r="C22" s="411" t="str">
        <f aca="false">LEFT(F22,2)</f>
        <v>22</v>
      </c>
      <c r="D22" s="0" t="s">
        <v>455</v>
      </c>
      <c r="E22" s="0" t="str">
        <f aca="false">CONCATENATE(C22,D22)</f>
        <v>22Brusvily</v>
      </c>
      <c r="F22" s="0" t="n">
        <v>22021</v>
      </c>
    </row>
    <row r="23" customFormat="false" ht="15" hidden="false" customHeight="false" outlineLevel="0" collapsed="false">
      <c r="B23" s="0" t="str">
        <f aca="false">IF(A$2=29,D373,IF(A$2=35,D723,IF(A$2=56,D1073,D23)))</f>
        <v>Bulat-Pestivien</v>
      </c>
      <c r="C23" s="411" t="str">
        <f aca="false">LEFT(F23,2)</f>
        <v>22</v>
      </c>
      <c r="D23" s="0" t="s">
        <v>456</v>
      </c>
      <c r="E23" s="0" t="str">
        <f aca="false">CONCATENATE(C23,D23)</f>
        <v>22Bulat-Pestivien</v>
      </c>
      <c r="F23" s="0" t="n">
        <v>22023</v>
      </c>
    </row>
    <row r="24" customFormat="false" ht="15" hidden="false" customHeight="false" outlineLevel="0" collapsed="false">
      <c r="B24" s="0" t="str">
        <f aca="false">IF(A$2=29,D374,IF(A$2=35,D724,IF(A$2=56,D1074,D24)))</f>
        <v>Calanhel</v>
      </c>
      <c r="C24" s="411" t="str">
        <f aca="false">LEFT(F24,2)</f>
        <v>22</v>
      </c>
      <c r="D24" s="0" t="s">
        <v>457</v>
      </c>
      <c r="E24" s="0" t="str">
        <f aca="false">CONCATENATE(C24,D24)</f>
        <v>22Calanhel</v>
      </c>
      <c r="F24" s="0" t="n">
        <v>22024</v>
      </c>
    </row>
    <row r="25" customFormat="false" ht="15" hidden="false" customHeight="false" outlineLevel="0" collapsed="false">
      <c r="B25" s="0" t="str">
        <f aca="false">IF(A$2=29,D375,IF(A$2=35,D725,IF(A$2=56,D1075,D25)))</f>
        <v>Callac</v>
      </c>
      <c r="C25" s="411" t="str">
        <f aca="false">LEFT(F25,2)</f>
        <v>22</v>
      </c>
      <c r="D25" s="0" t="s">
        <v>458</v>
      </c>
      <c r="E25" s="0" t="str">
        <f aca="false">CONCATENATE(C25,D25)</f>
        <v>22Callac</v>
      </c>
      <c r="F25" s="0" t="n">
        <v>22025</v>
      </c>
    </row>
    <row r="26" customFormat="false" ht="15" hidden="false" customHeight="false" outlineLevel="0" collapsed="false">
      <c r="B26" s="0" t="str">
        <f aca="false">IF(A$2=29,D376,IF(A$2=35,D726,IF(A$2=56,D1076,D26)))</f>
        <v>Calorguen</v>
      </c>
      <c r="C26" s="411" t="str">
        <f aca="false">LEFT(F26,2)</f>
        <v>22</v>
      </c>
      <c r="D26" s="0" t="s">
        <v>459</v>
      </c>
      <c r="E26" s="0" t="str">
        <f aca="false">CONCATENATE(C26,D26)</f>
        <v>22Calorguen</v>
      </c>
      <c r="F26" s="0" t="n">
        <v>22026</v>
      </c>
    </row>
    <row r="27" customFormat="false" ht="15" hidden="false" customHeight="false" outlineLevel="0" collapsed="false">
      <c r="B27" s="0" t="str">
        <f aca="false">IF(A$2=29,D377,IF(A$2=35,D727,IF(A$2=56,D1077,D27)))</f>
        <v>Camlez</v>
      </c>
      <c r="C27" s="411" t="str">
        <f aca="false">LEFT(F27,2)</f>
        <v>22</v>
      </c>
      <c r="D27" s="0" t="s">
        <v>460</v>
      </c>
      <c r="E27" s="0" t="str">
        <f aca="false">CONCATENATE(C27,D27)</f>
        <v>22Camlez</v>
      </c>
      <c r="F27" s="0" t="n">
        <v>22028</v>
      </c>
    </row>
    <row r="28" customFormat="false" ht="15" hidden="false" customHeight="false" outlineLevel="0" collapsed="false">
      <c r="B28" s="0" t="str">
        <f aca="false">IF(A$2=29,D378,IF(A$2=35,D728,IF(A$2=56,D1078,D28)))</f>
        <v>Canihuel</v>
      </c>
      <c r="C28" s="411" t="str">
        <f aca="false">LEFT(F28,2)</f>
        <v>22</v>
      </c>
      <c r="D28" s="0" t="s">
        <v>461</v>
      </c>
      <c r="E28" s="0" t="str">
        <f aca="false">CONCATENATE(C28,D28)</f>
        <v>22Canihuel</v>
      </c>
      <c r="F28" s="0" t="n">
        <v>22029</v>
      </c>
    </row>
    <row r="29" customFormat="false" ht="15" hidden="false" customHeight="false" outlineLevel="0" collapsed="false">
      <c r="B29" s="0" t="str">
        <f aca="false">IF(A$2=29,D379,IF(A$2=35,D729,IF(A$2=56,D1079,D29)))</f>
        <v>Caouënnec-Lanvézéac</v>
      </c>
      <c r="C29" s="411" t="str">
        <f aca="false">LEFT(F29,2)</f>
        <v>22</v>
      </c>
      <c r="D29" s="0" t="s">
        <v>462</v>
      </c>
      <c r="E29" s="0" t="str">
        <f aca="false">CONCATENATE(C29,D29)</f>
        <v>22Caouënnec-Lanvézéac</v>
      </c>
      <c r="F29" s="0" t="n">
        <v>22030</v>
      </c>
    </row>
    <row r="30" customFormat="false" ht="15" hidden="false" customHeight="false" outlineLevel="0" collapsed="false">
      <c r="B30" s="0" t="str">
        <f aca="false">IF(A$2=29,D380,IF(A$2=35,D730,IF(A$2=56,D1080,D30)))</f>
        <v>Carnoët</v>
      </c>
      <c r="C30" s="411" t="str">
        <f aca="false">LEFT(F30,2)</f>
        <v>22</v>
      </c>
      <c r="D30" s="0" t="s">
        <v>463</v>
      </c>
      <c r="E30" s="0" t="str">
        <f aca="false">CONCATENATE(C30,D30)</f>
        <v>22Carnoët</v>
      </c>
      <c r="F30" s="0" t="n">
        <v>22031</v>
      </c>
    </row>
    <row r="31" customFormat="false" ht="15" hidden="false" customHeight="false" outlineLevel="0" collapsed="false">
      <c r="B31" s="0" t="str">
        <f aca="false">IF(A$2=29,D381,IF(A$2=35,D731,IF(A$2=56,D1081,D31)))</f>
        <v>Caulnes</v>
      </c>
      <c r="C31" s="411" t="str">
        <f aca="false">LEFT(F31,2)</f>
        <v>22</v>
      </c>
      <c r="D31" s="0" t="s">
        <v>464</v>
      </c>
      <c r="E31" s="0" t="str">
        <f aca="false">CONCATENATE(C31,D31)</f>
        <v>22Caulnes</v>
      </c>
      <c r="F31" s="0" t="n">
        <v>22032</v>
      </c>
    </row>
    <row r="32" customFormat="false" ht="15" hidden="false" customHeight="false" outlineLevel="0" collapsed="false">
      <c r="B32" s="0" t="str">
        <f aca="false">IF(A$2=29,D382,IF(A$2=35,D732,IF(A$2=56,D1082,D32)))</f>
        <v>Caurel</v>
      </c>
      <c r="C32" s="411" t="str">
        <f aca="false">LEFT(F32,2)</f>
        <v>22</v>
      </c>
      <c r="D32" s="0" t="s">
        <v>465</v>
      </c>
      <c r="E32" s="0" t="str">
        <f aca="false">CONCATENATE(C32,D32)</f>
        <v>22Caurel</v>
      </c>
      <c r="F32" s="0" t="n">
        <v>22033</v>
      </c>
    </row>
    <row r="33" customFormat="false" ht="15" hidden="false" customHeight="false" outlineLevel="0" collapsed="false">
      <c r="B33" s="0" t="str">
        <f aca="false">IF(A$2=29,D383,IF(A$2=35,D733,IF(A$2=56,D1083,D33)))</f>
        <v>Cavan</v>
      </c>
      <c r="C33" s="411" t="str">
        <f aca="false">LEFT(F33,2)</f>
        <v>22</v>
      </c>
      <c r="D33" s="0" t="s">
        <v>466</v>
      </c>
      <c r="E33" s="0" t="str">
        <f aca="false">CONCATENATE(C33,D33)</f>
        <v>22Cavan</v>
      </c>
      <c r="F33" s="0" t="n">
        <v>22034</v>
      </c>
    </row>
    <row r="34" customFormat="false" ht="15" hidden="false" customHeight="false" outlineLevel="0" collapsed="false">
      <c r="B34" s="0" t="str">
        <f aca="false">IF(A$2=29,D384,IF(A$2=35,D734,IF(A$2=56,D1084,D34)))</f>
        <v>Châtelaudren-Plouagat</v>
      </c>
      <c r="C34" s="411" t="str">
        <f aca="false">LEFT(F34,2)</f>
        <v>22</v>
      </c>
      <c r="D34" s="0" t="s">
        <v>467</v>
      </c>
      <c r="E34" s="0" t="str">
        <f aca="false">CONCATENATE(C34,D34)</f>
        <v>22Châtelaudren-Plouagat</v>
      </c>
      <c r="F34" s="0" t="n">
        <v>22206</v>
      </c>
    </row>
    <row r="35" customFormat="false" ht="15" hidden="false" customHeight="false" outlineLevel="0" collapsed="false">
      <c r="B35" s="0" t="str">
        <f aca="false">IF(A$2=29,D385,IF(A$2=35,D735,IF(A$2=56,D1085,D35)))</f>
        <v>Coadout</v>
      </c>
      <c r="C35" s="411" t="str">
        <f aca="false">LEFT(F35,2)</f>
        <v>22</v>
      </c>
      <c r="D35" s="0" t="s">
        <v>468</v>
      </c>
      <c r="E35" s="0" t="str">
        <f aca="false">CONCATENATE(C35,D35)</f>
        <v>22Coadout</v>
      </c>
      <c r="F35" s="0" t="n">
        <v>22040</v>
      </c>
    </row>
    <row r="36" customFormat="false" ht="15" hidden="false" customHeight="false" outlineLevel="0" collapsed="false">
      <c r="B36" s="0" t="str">
        <f aca="false">IF(A$2=29,D386,IF(A$2=35,D736,IF(A$2=56,D1086,D36)))</f>
        <v>Coatascorn</v>
      </c>
      <c r="C36" s="411" t="str">
        <f aca="false">LEFT(F36,2)</f>
        <v>22</v>
      </c>
      <c r="D36" s="0" t="s">
        <v>469</v>
      </c>
      <c r="E36" s="0" t="str">
        <f aca="false">CONCATENATE(C36,D36)</f>
        <v>22Coatascorn</v>
      </c>
      <c r="F36" s="0" t="n">
        <v>22041</v>
      </c>
    </row>
    <row r="37" customFormat="false" ht="15" hidden="false" customHeight="false" outlineLevel="0" collapsed="false">
      <c r="B37" s="0" t="str">
        <f aca="false">IF(A$2=29,D387,IF(A$2=35,D737,IF(A$2=56,D1087,D37)))</f>
        <v>Coatréven</v>
      </c>
      <c r="C37" s="411" t="str">
        <f aca="false">LEFT(F37,2)</f>
        <v>22</v>
      </c>
      <c r="D37" s="0" t="s">
        <v>470</v>
      </c>
      <c r="E37" s="0" t="str">
        <f aca="false">CONCATENATE(C37,D37)</f>
        <v>22Coatréven</v>
      </c>
      <c r="F37" s="0" t="n">
        <v>22042</v>
      </c>
    </row>
    <row r="38" customFormat="false" ht="15" hidden="false" customHeight="false" outlineLevel="0" collapsed="false">
      <c r="B38" s="0" t="str">
        <f aca="false">IF(A$2=29,D388,IF(A$2=35,D738,IF(A$2=56,D1088,D38)))</f>
        <v>Coëtlogon</v>
      </c>
      <c r="C38" s="411" t="str">
        <f aca="false">LEFT(F38,2)</f>
        <v>22</v>
      </c>
      <c r="D38" s="0" t="s">
        <v>471</v>
      </c>
      <c r="E38" s="0" t="str">
        <f aca="false">CONCATENATE(C38,D38)</f>
        <v>22Coëtlogon</v>
      </c>
      <c r="F38" s="0" t="n">
        <v>22043</v>
      </c>
    </row>
    <row r="39" customFormat="false" ht="15" hidden="false" customHeight="false" outlineLevel="0" collapsed="false">
      <c r="B39" s="0" t="str">
        <f aca="false">IF(A$2=29,D389,IF(A$2=35,D739,IF(A$2=56,D1089,D39)))</f>
        <v>Coëtmieux</v>
      </c>
      <c r="C39" s="411" t="str">
        <f aca="false">LEFT(F39,2)</f>
        <v>22</v>
      </c>
      <c r="D39" s="0" t="s">
        <v>472</v>
      </c>
      <c r="E39" s="0" t="str">
        <f aca="false">CONCATENATE(C39,D39)</f>
        <v>22Coëtmieux</v>
      </c>
      <c r="F39" s="0" t="n">
        <v>22044</v>
      </c>
    </row>
    <row r="40" customFormat="false" ht="15" hidden="false" customHeight="false" outlineLevel="0" collapsed="false">
      <c r="B40" s="0" t="str">
        <f aca="false">IF(A$2=29,D390,IF(A$2=35,D740,IF(A$2=56,D1090,D40)))</f>
        <v>Cohiniac</v>
      </c>
      <c r="C40" s="411" t="str">
        <f aca="false">LEFT(F40,2)</f>
        <v>22</v>
      </c>
      <c r="D40" s="0" t="s">
        <v>473</v>
      </c>
      <c r="E40" s="0" t="str">
        <f aca="false">CONCATENATE(C40,D40)</f>
        <v>22Cohiniac</v>
      </c>
      <c r="F40" s="0" t="n">
        <v>22045</v>
      </c>
    </row>
    <row r="41" customFormat="false" ht="15" hidden="false" customHeight="false" outlineLevel="0" collapsed="false">
      <c r="B41" s="0" t="str">
        <f aca="false">IF(A$2=29,D391,IF(A$2=35,D741,IF(A$2=56,D1091,D41)))</f>
        <v>Corlay</v>
      </c>
      <c r="C41" s="411" t="str">
        <f aca="false">LEFT(F41,2)</f>
        <v>22</v>
      </c>
      <c r="D41" s="0" t="s">
        <v>474</v>
      </c>
      <c r="E41" s="0" t="str">
        <f aca="false">CONCATENATE(C41,D41)</f>
        <v>22Corlay</v>
      </c>
      <c r="F41" s="0" t="n">
        <v>22047</v>
      </c>
    </row>
    <row r="42" customFormat="false" ht="15" hidden="false" customHeight="false" outlineLevel="0" collapsed="false">
      <c r="B42" s="0" t="str">
        <f aca="false">IF(A$2=29,D392,IF(A$2=35,D742,IF(A$2=56,D1092,D42)))</f>
        <v>Corseul</v>
      </c>
      <c r="C42" s="411" t="str">
        <f aca="false">LEFT(F42,2)</f>
        <v>22</v>
      </c>
      <c r="D42" s="0" t="s">
        <v>475</v>
      </c>
      <c r="E42" s="0" t="str">
        <f aca="false">CONCATENATE(C42,D42)</f>
        <v>22Corseul</v>
      </c>
      <c r="F42" s="0" t="n">
        <v>22048</v>
      </c>
    </row>
    <row r="43" customFormat="false" ht="15" hidden="false" customHeight="false" outlineLevel="0" collapsed="false">
      <c r="B43" s="0" t="str">
        <f aca="false">IF(A$2=29,D393,IF(A$2=35,D743,IF(A$2=56,D1093,D43)))</f>
        <v>Créhen</v>
      </c>
      <c r="C43" s="411" t="str">
        <f aca="false">LEFT(F43,2)</f>
        <v>22</v>
      </c>
      <c r="D43" s="0" t="s">
        <v>476</v>
      </c>
      <c r="E43" s="0" t="str">
        <f aca="false">CONCATENATE(C43,D43)</f>
        <v>22Créhen</v>
      </c>
      <c r="F43" s="0" t="n">
        <v>22049</v>
      </c>
    </row>
    <row r="44" customFormat="false" ht="15" hidden="false" customHeight="false" outlineLevel="0" collapsed="false">
      <c r="B44" s="0" t="str">
        <f aca="false">IF(A$2=29,D394,IF(A$2=35,D744,IF(A$2=56,D1094,D44)))</f>
        <v>Dinan</v>
      </c>
      <c r="C44" s="411" t="str">
        <f aca="false">LEFT(F44,2)</f>
        <v>22</v>
      </c>
      <c r="D44" s="0" t="s">
        <v>477</v>
      </c>
      <c r="E44" s="0" t="str">
        <f aca="false">CONCATENATE(C44,D44)</f>
        <v>22Dinan</v>
      </c>
      <c r="F44" s="0" t="n">
        <v>22050</v>
      </c>
    </row>
    <row r="45" customFormat="false" ht="15" hidden="false" customHeight="false" outlineLevel="0" collapsed="false">
      <c r="B45" s="0" t="str">
        <f aca="false">IF(A$2=29,D395,IF(A$2=35,D745,IF(A$2=56,D1095,D45)))</f>
        <v>Duault</v>
      </c>
      <c r="C45" s="411" t="str">
        <f aca="false">LEFT(F45,2)</f>
        <v>22</v>
      </c>
      <c r="D45" s="0" t="s">
        <v>478</v>
      </c>
      <c r="E45" s="0" t="str">
        <f aca="false">CONCATENATE(C45,D45)</f>
        <v>22Duault</v>
      </c>
      <c r="F45" s="0" t="n">
        <v>22052</v>
      </c>
    </row>
    <row r="46" customFormat="false" ht="15" hidden="false" customHeight="false" outlineLevel="0" collapsed="false">
      <c r="B46" s="0" t="str">
        <f aca="false">IF(A$2=29,D396,IF(A$2=35,D746,IF(A$2=56,D1096,D46)))</f>
        <v>Éréac</v>
      </c>
      <c r="C46" s="411" t="str">
        <f aca="false">LEFT(F46,2)</f>
        <v>22</v>
      </c>
      <c r="D46" s="0" t="s">
        <v>479</v>
      </c>
      <c r="E46" s="0" t="str">
        <f aca="false">CONCATENATE(C46,D46)</f>
        <v>22Éréac</v>
      </c>
      <c r="F46" s="0" t="n">
        <v>22053</v>
      </c>
    </row>
    <row r="47" customFormat="false" ht="15" hidden="false" customHeight="false" outlineLevel="0" collapsed="false">
      <c r="B47" s="0" t="str">
        <f aca="false">IF(A$2=29,D397,IF(A$2=35,D747,IF(A$2=56,D1097,D47)))</f>
        <v>Erquy</v>
      </c>
      <c r="C47" s="411" t="str">
        <f aca="false">LEFT(F47,2)</f>
        <v>22</v>
      </c>
      <c r="D47" s="0" t="s">
        <v>480</v>
      </c>
      <c r="E47" s="0" t="str">
        <f aca="false">CONCATENATE(C47,D47)</f>
        <v>22Erquy</v>
      </c>
      <c r="F47" s="0" t="n">
        <v>22054</v>
      </c>
    </row>
    <row r="48" customFormat="false" ht="15" hidden="false" customHeight="false" outlineLevel="0" collapsed="false">
      <c r="B48" s="0" t="str">
        <f aca="false">IF(A$2=29,D398,IF(A$2=35,D748,IF(A$2=56,D1098,D48)))</f>
        <v>Évran</v>
      </c>
      <c r="C48" s="411" t="str">
        <f aca="false">LEFT(F48,2)</f>
        <v>22</v>
      </c>
      <c r="D48" s="0" t="s">
        <v>481</v>
      </c>
      <c r="E48" s="0" t="str">
        <f aca="false">CONCATENATE(C48,D48)</f>
        <v>22Évran</v>
      </c>
      <c r="F48" s="0" t="n">
        <v>22056</v>
      </c>
    </row>
    <row r="49" customFormat="false" ht="15" hidden="false" customHeight="false" outlineLevel="0" collapsed="false">
      <c r="B49" s="0" t="str">
        <f aca="false">IF(A$2=29,D399,IF(A$2=35,D749,IF(A$2=56,D1099,D49)))</f>
        <v>Fréhel</v>
      </c>
      <c r="C49" s="411" t="str">
        <f aca="false">LEFT(F49,2)</f>
        <v>22</v>
      </c>
      <c r="D49" s="0" t="s">
        <v>482</v>
      </c>
      <c r="E49" s="0" t="str">
        <f aca="false">CONCATENATE(C49,D49)</f>
        <v>22Fréhel</v>
      </c>
      <c r="F49" s="0" t="n">
        <v>22179</v>
      </c>
    </row>
    <row r="50" customFormat="false" ht="15" hidden="false" customHeight="false" outlineLevel="0" collapsed="false">
      <c r="B50" s="0" t="str">
        <f aca="false">IF(A$2=29,D400,IF(A$2=35,D750,IF(A$2=56,D1100,D50)))</f>
        <v>Gausson</v>
      </c>
      <c r="C50" s="411" t="str">
        <f aca="false">LEFT(F50,2)</f>
        <v>22</v>
      </c>
      <c r="D50" s="0" t="s">
        <v>483</v>
      </c>
      <c r="E50" s="0" t="str">
        <f aca="false">CONCATENATE(C50,D50)</f>
        <v>22Gausson</v>
      </c>
      <c r="F50" s="0" t="n">
        <v>22060</v>
      </c>
    </row>
    <row r="51" customFormat="false" ht="15" hidden="false" customHeight="false" outlineLevel="0" collapsed="false">
      <c r="B51" s="0" t="str">
        <f aca="false">IF(A$2=29,D401,IF(A$2=35,D751,IF(A$2=56,D1101,D51)))</f>
        <v>Glomel</v>
      </c>
      <c r="C51" s="411" t="str">
        <f aca="false">LEFT(F51,2)</f>
        <v>22</v>
      </c>
      <c r="D51" s="0" t="s">
        <v>484</v>
      </c>
      <c r="E51" s="0" t="str">
        <f aca="false">CONCATENATE(C51,D51)</f>
        <v>22Glomel</v>
      </c>
      <c r="F51" s="0" t="n">
        <v>22061</v>
      </c>
    </row>
    <row r="52" customFormat="false" ht="15" hidden="false" customHeight="false" outlineLevel="0" collapsed="false">
      <c r="B52" s="0" t="str">
        <f aca="false">IF(A$2=29,D402,IF(A$2=35,D752,IF(A$2=56,D1102,D52)))</f>
        <v>Gomené</v>
      </c>
      <c r="C52" s="411" t="str">
        <f aca="false">LEFT(F52,2)</f>
        <v>22</v>
      </c>
      <c r="D52" s="0" t="s">
        <v>485</v>
      </c>
      <c r="E52" s="0" t="str">
        <f aca="false">CONCATENATE(C52,D52)</f>
        <v>22Gomené</v>
      </c>
      <c r="F52" s="0" t="n">
        <v>22062</v>
      </c>
    </row>
    <row r="53" customFormat="false" ht="15" hidden="false" customHeight="false" outlineLevel="0" collapsed="false">
      <c r="B53" s="0" t="str">
        <f aca="false">IF(A$2=29,D403,IF(A$2=35,D753,IF(A$2=56,D1103,D53)))</f>
        <v>Gommenec'h</v>
      </c>
      <c r="C53" s="411" t="str">
        <f aca="false">LEFT(F53,2)</f>
        <v>22</v>
      </c>
      <c r="D53" s="0" t="s">
        <v>486</v>
      </c>
      <c r="E53" s="0" t="str">
        <f aca="false">CONCATENATE(C53,D53)</f>
        <v>22Gommenec'h</v>
      </c>
      <c r="F53" s="0" t="n">
        <v>22063</v>
      </c>
    </row>
    <row r="54" customFormat="false" ht="15" hidden="false" customHeight="false" outlineLevel="0" collapsed="false">
      <c r="B54" s="0" t="str">
        <f aca="false">IF(A$2=29,D404,IF(A$2=35,D754,IF(A$2=56,D1104,D54)))</f>
        <v>Gouarec</v>
      </c>
      <c r="C54" s="411" t="str">
        <f aca="false">LEFT(F54,2)</f>
        <v>22</v>
      </c>
      <c r="D54" s="0" t="s">
        <v>487</v>
      </c>
      <c r="E54" s="0" t="str">
        <f aca="false">CONCATENATE(C54,D54)</f>
        <v>22Gouarec</v>
      </c>
      <c r="F54" s="0" t="n">
        <v>22064</v>
      </c>
    </row>
    <row r="55" customFormat="false" ht="15" hidden="false" customHeight="false" outlineLevel="0" collapsed="false">
      <c r="B55" s="0" t="str">
        <f aca="false">IF(A$2=29,D405,IF(A$2=35,D755,IF(A$2=56,D1105,D55)))</f>
        <v>Goudelin</v>
      </c>
      <c r="C55" s="411" t="str">
        <f aca="false">LEFT(F55,2)</f>
        <v>22</v>
      </c>
      <c r="D55" s="0" t="s">
        <v>488</v>
      </c>
      <c r="E55" s="0" t="str">
        <f aca="false">CONCATENATE(C55,D55)</f>
        <v>22Goudelin</v>
      </c>
      <c r="F55" s="0" t="n">
        <v>22065</v>
      </c>
    </row>
    <row r="56" customFormat="false" ht="15" hidden="false" customHeight="false" outlineLevel="0" collapsed="false">
      <c r="B56" s="0" t="str">
        <f aca="false">IF(A$2=29,D406,IF(A$2=35,D756,IF(A$2=56,D1106,D56)))</f>
        <v>Grâces</v>
      </c>
      <c r="C56" s="411" t="str">
        <f aca="false">LEFT(F56,2)</f>
        <v>22</v>
      </c>
      <c r="D56" s="0" t="s">
        <v>489</v>
      </c>
      <c r="E56" s="0" t="str">
        <f aca="false">CONCATENATE(C56,D56)</f>
        <v>22Grâces</v>
      </c>
      <c r="F56" s="0" t="n">
        <v>22067</v>
      </c>
    </row>
    <row r="57" customFormat="false" ht="15" hidden="false" customHeight="false" outlineLevel="0" collapsed="false">
      <c r="B57" s="0" t="str">
        <f aca="false">IF(A$2=29,D407,IF(A$2=35,D757,IF(A$2=56,D1107,D57)))</f>
        <v>Grâce-Uzel</v>
      </c>
      <c r="C57" s="411" t="str">
        <f aca="false">LEFT(F57,2)</f>
        <v>22</v>
      </c>
      <c r="D57" s="0" t="s">
        <v>490</v>
      </c>
      <c r="E57" s="0" t="str">
        <f aca="false">CONCATENATE(C57,D57)</f>
        <v>22Grâce-Uzel</v>
      </c>
      <c r="F57" s="0" t="n">
        <v>22068</v>
      </c>
    </row>
    <row r="58" customFormat="false" ht="15" hidden="false" customHeight="false" outlineLevel="0" collapsed="false">
      <c r="B58" s="0" t="str">
        <f aca="false">IF(A$2=29,D408,IF(A$2=35,D758,IF(A$2=56,D1108,D58)))</f>
        <v>Guenroc</v>
      </c>
      <c r="C58" s="411" t="str">
        <f aca="false">LEFT(F58,2)</f>
        <v>22</v>
      </c>
      <c r="D58" s="0" t="s">
        <v>491</v>
      </c>
      <c r="E58" s="0" t="str">
        <f aca="false">CONCATENATE(C58,D58)</f>
        <v>22Guenroc</v>
      </c>
      <c r="F58" s="0" t="n">
        <v>22069</v>
      </c>
    </row>
    <row r="59" customFormat="false" ht="15" hidden="false" customHeight="false" outlineLevel="0" collapsed="false">
      <c r="B59" s="0" t="str">
        <f aca="false">IF(A$2=29,D409,IF(A$2=35,D759,IF(A$2=56,D1109,D59)))</f>
        <v>Guerlédan</v>
      </c>
      <c r="C59" s="411" t="str">
        <f aca="false">LEFT(F59,2)</f>
        <v>22</v>
      </c>
      <c r="D59" s="0" t="s">
        <v>492</v>
      </c>
      <c r="E59" s="0" t="str">
        <f aca="false">CONCATENATE(C59,D59)</f>
        <v>22Guerlédan</v>
      </c>
      <c r="F59" s="0" t="n">
        <v>22158</v>
      </c>
    </row>
    <row r="60" customFormat="false" ht="15" hidden="false" customHeight="false" outlineLevel="0" collapsed="false">
      <c r="B60" s="0" t="str">
        <f aca="false">IF(A$2=29,D410,IF(A$2=35,D760,IF(A$2=56,D1110,D60)))</f>
        <v>Guingamp</v>
      </c>
      <c r="C60" s="411" t="str">
        <f aca="false">LEFT(F60,2)</f>
        <v>22</v>
      </c>
      <c r="D60" s="0" t="s">
        <v>493</v>
      </c>
      <c r="E60" s="0" t="str">
        <f aca="false">CONCATENATE(C60,D60)</f>
        <v>22Guingamp</v>
      </c>
      <c r="F60" s="0" t="n">
        <v>22070</v>
      </c>
    </row>
    <row r="61" customFormat="false" ht="15" hidden="false" customHeight="false" outlineLevel="0" collapsed="false">
      <c r="B61" s="0" t="str">
        <f aca="false">IF(A$2=29,D411,IF(A$2=35,D761,IF(A$2=56,D1111,D61)))</f>
        <v>Guitté</v>
      </c>
      <c r="C61" s="411" t="str">
        <f aca="false">LEFT(F61,2)</f>
        <v>22</v>
      </c>
      <c r="D61" s="0" t="s">
        <v>494</v>
      </c>
      <c r="E61" s="0" t="str">
        <f aca="false">CONCATENATE(C61,D61)</f>
        <v>22Guitté</v>
      </c>
      <c r="F61" s="0" t="n">
        <v>22071</v>
      </c>
    </row>
    <row r="62" customFormat="false" ht="15" hidden="false" customHeight="false" outlineLevel="0" collapsed="false">
      <c r="B62" s="0" t="str">
        <f aca="false">IF(A$2=29,D412,IF(A$2=35,D762,IF(A$2=56,D1112,D62)))</f>
        <v>Gurunhuel</v>
      </c>
      <c r="C62" s="411" t="str">
        <f aca="false">LEFT(F62,2)</f>
        <v>22</v>
      </c>
      <c r="D62" s="0" t="s">
        <v>495</v>
      </c>
      <c r="E62" s="0" t="str">
        <f aca="false">CONCATENATE(C62,D62)</f>
        <v>22Gurunhuel</v>
      </c>
      <c r="F62" s="0" t="n">
        <v>22072</v>
      </c>
    </row>
    <row r="63" customFormat="false" ht="15" hidden="false" customHeight="false" outlineLevel="0" collapsed="false">
      <c r="B63" s="0" t="str">
        <f aca="false">IF(A$2=29,D413,IF(A$2=35,D763,IF(A$2=56,D1113,D63)))</f>
        <v>Hémonstoir</v>
      </c>
      <c r="C63" s="411" t="str">
        <f aca="false">LEFT(F63,2)</f>
        <v>22</v>
      </c>
      <c r="D63" s="0" t="s">
        <v>496</v>
      </c>
      <c r="E63" s="0" t="str">
        <f aca="false">CONCATENATE(C63,D63)</f>
        <v>22Hémonstoir</v>
      </c>
      <c r="F63" s="0" t="n">
        <v>22075</v>
      </c>
    </row>
    <row r="64" customFormat="false" ht="15" hidden="false" customHeight="false" outlineLevel="0" collapsed="false">
      <c r="B64" s="0" t="str">
        <f aca="false">IF(A$2=29,D414,IF(A$2=35,D764,IF(A$2=56,D1114,D64)))</f>
        <v>Hénanbihen</v>
      </c>
      <c r="C64" s="411" t="str">
        <f aca="false">LEFT(F64,2)</f>
        <v>22</v>
      </c>
      <c r="D64" s="0" t="s">
        <v>497</v>
      </c>
      <c r="E64" s="0" t="str">
        <f aca="false">CONCATENATE(C64,D64)</f>
        <v>22Hénanbihen</v>
      </c>
      <c r="F64" s="0" t="n">
        <v>22076</v>
      </c>
    </row>
    <row r="65" customFormat="false" ht="15" hidden="false" customHeight="false" outlineLevel="0" collapsed="false">
      <c r="B65" s="0" t="str">
        <f aca="false">IF(A$2=29,D415,IF(A$2=35,D765,IF(A$2=56,D1115,D65)))</f>
        <v>Hénansal</v>
      </c>
      <c r="C65" s="411" t="str">
        <f aca="false">LEFT(F65,2)</f>
        <v>22</v>
      </c>
      <c r="D65" s="0" t="s">
        <v>498</v>
      </c>
      <c r="E65" s="0" t="str">
        <f aca="false">CONCATENATE(C65,D65)</f>
        <v>22Hénansal</v>
      </c>
      <c r="F65" s="0" t="n">
        <v>22077</v>
      </c>
    </row>
    <row r="66" customFormat="false" ht="15" hidden="false" customHeight="false" outlineLevel="0" collapsed="false">
      <c r="B66" s="0" t="str">
        <f aca="false">IF(A$2=29,D416,IF(A$2=35,D766,IF(A$2=56,D1116,D66)))</f>
        <v>Hénon</v>
      </c>
      <c r="C66" s="411" t="str">
        <f aca="false">LEFT(F66,2)</f>
        <v>22</v>
      </c>
      <c r="D66" s="0" t="s">
        <v>499</v>
      </c>
      <c r="E66" s="0" t="str">
        <f aca="false">CONCATENATE(C66,D66)</f>
        <v>22Hénon</v>
      </c>
      <c r="F66" s="0" t="n">
        <v>22079</v>
      </c>
    </row>
    <row r="67" customFormat="false" ht="15" hidden="false" customHeight="false" outlineLevel="0" collapsed="false">
      <c r="B67" s="0" t="str">
        <f aca="false">IF(A$2=29,D417,IF(A$2=35,D767,IF(A$2=56,D1117,D67)))</f>
        <v>Hillion</v>
      </c>
      <c r="C67" s="411" t="str">
        <f aca="false">LEFT(F67,2)</f>
        <v>22</v>
      </c>
      <c r="D67" s="0" t="s">
        <v>500</v>
      </c>
      <c r="E67" s="0" t="str">
        <f aca="false">CONCATENATE(C67,D67)</f>
        <v>22Hillion</v>
      </c>
      <c r="F67" s="0" t="n">
        <v>22081</v>
      </c>
    </row>
    <row r="68" customFormat="false" ht="15" hidden="false" customHeight="false" outlineLevel="0" collapsed="false">
      <c r="B68" s="0" t="str">
        <f aca="false">IF(A$2=29,D418,IF(A$2=35,D768,IF(A$2=56,D1118,D68)))</f>
        <v>Île-de-Bréhat</v>
      </c>
      <c r="C68" s="411" t="str">
        <f aca="false">LEFT(F68,2)</f>
        <v>22</v>
      </c>
      <c r="D68" s="0" t="s">
        <v>501</v>
      </c>
      <c r="E68" s="0" t="str">
        <f aca="false">CONCATENATE(C68,D68)</f>
        <v>22Île-de-Bréhat</v>
      </c>
      <c r="F68" s="0" t="n">
        <v>22016</v>
      </c>
    </row>
    <row r="69" customFormat="false" ht="15" hidden="false" customHeight="false" outlineLevel="0" collapsed="false">
      <c r="B69" s="0" t="str">
        <f aca="false">IF(A$2=29,D419,IF(A$2=35,D769,IF(A$2=56,D1119,D69)))</f>
        <v>Illifaut</v>
      </c>
      <c r="C69" s="411" t="str">
        <f aca="false">LEFT(F69,2)</f>
        <v>22</v>
      </c>
      <c r="D69" s="0" t="s">
        <v>502</v>
      </c>
      <c r="E69" s="0" t="str">
        <f aca="false">CONCATENATE(C69,D69)</f>
        <v>22Illifaut</v>
      </c>
      <c r="F69" s="0" t="n">
        <v>22083</v>
      </c>
    </row>
    <row r="70" customFormat="false" ht="15" hidden="false" customHeight="false" outlineLevel="0" collapsed="false">
      <c r="B70" s="0" t="str">
        <f aca="false">IF(A$2=29,D420,IF(A$2=35,D770,IF(A$2=56,D1120,D70)))</f>
        <v>Jugon-les-Lacs Commune nouvelle</v>
      </c>
      <c r="C70" s="411" t="str">
        <f aca="false">LEFT(F70,2)</f>
        <v>22</v>
      </c>
      <c r="D70" s="0" t="s">
        <v>503</v>
      </c>
      <c r="E70" s="0" t="str">
        <f aca="false">CONCATENATE(C70,D70)</f>
        <v>22Jugon-les-Lacs Commune nouvelle</v>
      </c>
      <c r="F70" s="0" t="n">
        <v>22084</v>
      </c>
    </row>
    <row r="71" customFormat="false" ht="15" hidden="false" customHeight="false" outlineLevel="0" collapsed="false">
      <c r="B71" s="0" t="str">
        <f aca="false">IF(A$2=29,D421,IF(A$2=35,D771,IF(A$2=56,D1121,D71)))</f>
        <v>Kerbors</v>
      </c>
      <c r="C71" s="411" t="str">
        <f aca="false">LEFT(F71,2)</f>
        <v>22</v>
      </c>
      <c r="D71" s="0" t="s">
        <v>504</v>
      </c>
      <c r="E71" s="0" t="str">
        <f aca="false">CONCATENATE(C71,D71)</f>
        <v>22Kerbors</v>
      </c>
      <c r="F71" s="0" t="n">
        <v>22085</v>
      </c>
    </row>
    <row r="72" customFormat="false" ht="15" hidden="false" customHeight="false" outlineLevel="0" collapsed="false">
      <c r="B72" s="0" t="str">
        <f aca="false">IF(A$2=29,D422,IF(A$2=35,D772,IF(A$2=56,D1122,D72)))</f>
        <v>Kerfot</v>
      </c>
      <c r="C72" s="411" t="str">
        <f aca="false">LEFT(F72,2)</f>
        <v>22</v>
      </c>
      <c r="D72" s="0" t="s">
        <v>505</v>
      </c>
      <c r="E72" s="0" t="str">
        <f aca="false">CONCATENATE(C72,D72)</f>
        <v>22Kerfot</v>
      </c>
      <c r="F72" s="0" t="n">
        <v>22086</v>
      </c>
    </row>
    <row r="73" customFormat="false" ht="15" hidden="false" customHeight="false" outlineLevel="0" collapsed="false">
      <c r="B73" s="0" t="str">
        <f aca="false">IF(A$2=29,D423,IF(A$2=35,D773,IF(A$2=56,D1123,D73)))</f>
        <v>Kergrist-Moëlou</v>
      </c>
      <c r="C73" s="411" t="str">
        <f aca="false">LEFT(F73,2)</f>
        <v>22</v>
      </c>
      <c r="D73" s="0" t="s">
        <v>506</v>
      </c>
      <c r="E73" s="0" t="str">
        <f aca="false">CONCATENATE(C73,D73)</f>
        <v>22Kergrist-Moëlou</v>
      </c>
      <c r="F73" s="0" t="n">
        <v>22087</v>
      </c>
    </row>
    <row r="74" customFormat="false" ht="15" hidden="false" customHeight="false" outlineLevel="0" collapsed="false">
      <c r="B74" s="0" t="str">
        <f aca="false">IF(A$2=29,D424,IF(A$2=35,D774,IF(A$2=56,D1124,D74)))</f>
        <v>Kerien</v>
      </c>
      <c r="C74" s="411" t="str">
        <f aca="false">LEFT(F74,2)</f>
        <v>22</v>
      </c>
      <c r="D74" s="0" t="s">
        <v>507</v>
      </c>
      <c r="E74" s="0" t="str">
        <f aca="false">CONCATENATE(C74,D74)</f>
        <v>22Kerien</v>
      </c>
      <c r="F74" s="0" t="n">
        <v>22088</v>
      </c>
    </row>
    <row r="75" customFormat="false" ht="15" hidden="false" customHeight="false" outlineLevel="0" collapsed="false">
      <c r="B75" s="0" t="str">
        <f aca="false">IF(A$2=29,D425,IF(A$2=35,D775,IF(A$2=56,D1125,D75)))</f>
        <v>Kermaria-Sulard</v>
      </c>
      <c r="C75" s="411" t="str">
        <f aca="false">LEFT(F75,2)</f>
        <v>22</v>
      </c>
      <c r="D75" s="0" t="s">
        <v>508</v>
      </c>
      <c r="E75" s="0" t="str">
        <f aca="false">CONCATENATE(C75,D75)</f>
        <v>22Kermaria-Sulard</v>
      </c>
      <c r="F75" s="0" t="n">
        <v>22090</v>
      </c>
    </row>
    <row r="76" customFormat="false" ht="15" hidden="false" customHeight="false" outlineLevel="0" collapsed="false">
      <c r="B76" s="0" t="str">
        <f aca="false">IF(A$2=29,D426,IF(A$2=35,D776,IF(A$2=56,D1126,D76)))</f>
        <v>Kermoroc'h</v>
      </c>
      <c r="C76" s="411" t="str">
        <f aca="false">LEFT(F76,2)</f>
        <v>22</v>
      </c>
      <c r="D76" s="0" t="s">
        <v>509</v>
      </c>
      <c r="E76" s="0" t="str">
        <f aca="false">CONCATENATE(C76,D76)</f>
        <v>22Kermoroc'h</v>
      </c>
      <c r="F76" s="0" t="n">
        <v>22091</v>
      </c>
    </row>
    <row r="77" customFormat="false" ht="15" hidden="false" customHeight="false" outlineLevel="0" collapsed="false">
      <c r="B77" s="0" t="str">
        <f aca="false">IF(A$2=29,D427,IF(A$2=35,D777,IF(A$2=56,D1127,D77)))</f>
        <v>Kerpert</v>
      </c>
      <c r="C77" s="411" t="str">
        <f aca="false">LEFT(F77,2)</f>
        <v>22</v>
      </c>
      <c r="D77" s="0" t="s">
        <v>510</v>
      </c>
      <c r="E77" s="0" t="str">
        <f aca="false">CONCATENATE(C77,D77)</f>
        <v>22Kerpert</v>
      </c>
      <c r="F77" s="0" t="n">
        <v>22092</v>
      </c>
    </row>
    <row r="78" customFormat="false" ht="15" hidden="false" customHeight="false" outlineLevel="0" collapsed="false">
      <c r="B78" s="0" t="str">
        <f aca="false">IF(A$2=29,D428,IF(A$2=35,D778,IF(A$2=56,D1128,D78)))</f>
        <v>La Bouillie</v>
      </c>
      <c r="C78" s="411" t="str">
        <f aca="false">LEFT(F78,2)</f>
        <v>22</v>
      </c>
      <c r="D78" s="0" t="s">
        <v>511</v>
      </c>
      <c r="E78" s="0" t="str">
        <f aca="false">CONCATENATE(C78,D78)</f>
        <v>22La Bouillie</v>
      </c>
      <c r="F78" s="0" t="n">
        <v>22012</v>
      </c>
    </row>
    <row r="79" customFormat="false" ht="15" hidden="false" customHeight="false" outlineLevel="0" collapsed="false">
      <c r="B79" s="0" t="str">
        <f aca="false">IF(A$2=29,D429,IF(A$2=35,D779,IF(A$2=56,D1129,D79)))</f>
        <v>La Chapelle-Blanche</v>
      </c>
      <c r="C79" s="411" t="str">
        <f aca="false">LEFT(F79,2)</f>
        <v>22</v>
      </c>
      <c r="D79" s="0" t="s">
        <v>512</v>
      </c>
      <c r="E79" s="0" t="str">
        <f aca="false">CONCATENATE(C79,D79)</f>
        <v>22La Chapelle-Blanche</v>
      </c>
      <c r="F79" s="0" t="n">
        <v>22036</v>
      </c>
    </row>
    <row r="80" customFormat="false" ht="15" hidden="false" customHeight="false" outlineLevel="0" collapsed="false">
      <c r="B80" s="0" t="str">
        <f aca="false">IF(A$2=29,D430,IF(A$2=35,D780,IF(A$2=56,D1130,D80)))</f>
        <v>La Chapelle-Neuve</v>
      </c>
      <c r="C80" s="411" t="str">
        <f aca="false">LEFT(F80,2)</f>
        <v>22</v>
      </c>
      <c r="D80" s="0" t="s">
        <v>513</v>
      </c>
      <c r="E80" s="0" t="str">
        <f aca="false">CONCATENATE(C80,D80)</f>
        <v>22La Chapelle-Neuve</v>
      </c>
      <c r="F80" s="0" t="n">
        <v>22037</v>
      </c>
    </row>
    <row r="81" customFormat="false" ht="15" hidden="false" customHeight="false" outlineLevel="0" collapsed="false">
      <c r="B81" s="0" t="str">
        <f aca="false">IF(A$2=29,D431,IF(A$2=35,D781,IF(A$2=56,D1131,D81)))</f>
        <v>La Chèze</v>
      </c>
      <c r="C81" s="411" t="str">
        <f aca="false">LEFT(F81,2)</f>
        <v>22</v>
      </c>
      <c r="D81" s="0" t="s">
        <v>514</v>
      </c>
      <c r="E81" s="0" t="str">
        <f aca="false">CONCATENATE(C81,D81)</f>
        <v>22La Chèze</v>
      </c>
      <c r="F81" s="0" t="n">
        <v>22039</v>
      </c>
    </row>
    <row r="82" customFormat="false" ht="15" hidden="false" customHeight="false" outlineLevel="0" collapsed="false">
      <c r="B82" s="0" t="str">
        <f aca="false">IF(A$2=29,D432,IF(A$2=35,D782,IF(A$2=56,D1132,D82)))</f>
        <v>La Harmoye</v>
      </c>
      <c r="C82" s="411" t="str">
        <f aca="false">LEFT(F82,2)</f>
        <v>22</v>
      </c>
      <c r="D82" s="0" t="s">
        <v>515</v>
      </c>
      <c r="E82" s="0" t="str">
        <f aca="false">CONCATENATE(C82,D82)</f>
        <v>22La Harmoye</v>
      </c>
      <c r="F82" s="0" t="n">
        <v>22073</v>
      </c>
    </row>
    <row r="83" customFormat="false" ht="15" hidden="false" customHeight="false" outlineLevel="0" collapsed="false">
      <c r="B83" s="0" t="str">
        <f aca="false">IF(A$2=29,D433,IF(A$2=35,D783,IF(A$2=56,D1133,D83)))</f>
        <v>La Landec</v>
      </c>
      <c r="C83" s="411" t="str">
        <f aca="false">LEFT(F83,2)</f>
        <v>22</v>
      </c>
      <c r="D83" s="0" t="s">
        <v>516</v>
      </c>
      <c r="E83" s="0" t="str">
        <f aca="false">CONCATENATE(C83,D83)</f>
        <v>22La Landec</v>
      </c>
      <c r="F83" s="0" t="n">
        <v>22097</v>
      </c>
    </row>
    <row r="84" customFormat="false" ht="15" hidden="false" customHeight="false" outlineLevel="0" collapsed="false">
      <c r="B84" s="0" t="str">
        <f aca="false">IF(A$2=29,D434,IF(A$2=35,D784,IF(A$2=56,D1134,D84)))</f>
        <v>La Malhoure</v>
      </c>
      <c r="C84" s="411" t="str">
        <f aca="false">LEFT(F84,2)</f>
        <v>22</v>
      </c>
      <c r="D84" s="0" t="s">
        <v>517</v>
      </c>
      <c r="E84" s="0" t="str">
        <f aca="false">CONCATENATE(C84,D84)</f>
        <v>22La Malhoure</v>
      </c>
      <c r="F84" s="0" t="n">
        <v>22140</v>
      </c>
    </row>
    <row r="85" customFormat="false" ht="15" hidden="false" customHeight="false" outlineLevel="0" collapsed="false">
      <c r="B85" s="0" t="str">
        <f aca="false">IF(A$2=29,D435,IF(A$2=35,D785,IF(A$2=56,D1135,D85)))</f>
        <v>La Méaugon</v>
      </c>
      <c r="C85" s="411" t="str">
        <f aca="false">LEFT(F85,2)</f>
        <v>22</v>
      </c>
      <c r="D85" s="0" t="s">
        <v>518</v>
      </c>
      <c r="E85" s="0" t="str">
        <f aca="false">CONCATENATE(C85,D85)</f>
        <v>22La Méaugon</v>
      </c>
      <c r="F85" s="0" t="n">
        <v>22144</v>
      </c>
    </row>
    <row r="86" customFormat="false" ht="15" hidden="false" customHeight="false" outlineLevel="0" collapsed="false">
      <c r="B86" s="0" t="str">
        <f aca="false">IF(A$2=29,D436,IF(A$2=35,D786,IF(A$2=56,D1136,D86)))</f>
        <v>La Motte</v>
      </c>
      <c r="C86" s="411" t="str">
        <f aca="false">LEFT(F86,2)</f>
        <v>22</v>
      </c>
      <c r="D86" s="0" t="s">
        <v>519</v>
      </c>
      <c r="E86" s="0" t="str">
        <f aca="false">CONCATENATE(C86,D86)</f>
        <v>22La Motte</v>
      </c>
      <c r="F86" s="0" t="n">
        <v>22155</v>
      </c>
    </row>
    <row r="87" customFormat="false" ht="15" hidden="false" customHeight="false" outlineLevel="0" collapsed="false">
      <c r="B87" s="0" t="str">
        <f aca="false">IF(A$2=29,D437,IF(A$2=35,D787,IF(A$2=56,D1137,D87)))</f>
        <v>La Prénessaye</v>
      </c>
      <c r="C87" s="411" t="str">
        <f aca="false">LEFT(F87,2)</f>
        <v>22</v>
      </c>
      <c r="D87" s="0" t="s">
        <v>520</v>
      </c>
      <c r="E87" s="0" t="str">
        <f aca="false">CONCATENATE(C87,D87)</f>
        <v>22La Prénessaye</v>
      </c>
      <c r="F87" s="0" t="n">
        <v>22255</v>
      </c>
    </row>
    <row r="88" customFormat="false" ht="15" hidden="false" customHeight="false" outlineLevel="0" collapsed="false">
      <c r="B88" s="0" t="str">
        <f aca="false">IF(A$2=29,D438,IF(A$2=35,D788,IF(A$2=56,D1138,D88)))</f>
        <v>La Roche-Jaudy</v>
      </c>
      <c r="C88" s="411" t="str">
        <f aca="false">LEFT(F88,2)</f>
        <v>22</v>
      </c>
      <c r="D88" s="0" t="s">
        <v>521</v>
      </c>
      <c r="E88" s="0" t="str">
        <f aca="false">CONCATENATE(C88,D88)</f>
        <v>22La Roche-Jaudy</v>
      </c>
      <c r="F88" s="0" t="n">
        <v>22264</v>
      </c>
    </row>
    <row r="89" customFormat="false" ht="15" hidden="false" customHeight="false" outlineLevel="0" collapsed="false">
      <c r="B89" s="0" t="str">
        <f aca="false">IF(A$2=29,D439,IF(A$2=35,D789,IF(A$2=56,D1139,D89)))</f>
        <v>La Vicomté-sur-Rance</v>
      </c>
      <c r="C89" s="411" t="str">
        <f aca="false">LEFT(F89,2)</f>
        <v>22</v>
      </c>
      <c r="D89" s="0" t="s">
        <v>522</v>
      </c>
      <c r="E89" s="0" t="str">
        <f aca="false">CONCATENATE(C89,D89)</f>
        <v>22La Vicomté-sur-Rance</v>
      </c>
      <c r="F89" s="0" t="n">
        <v>22385</v>
      </c>
    </row>
    <row r="90" customFormat="false" ht="15" hidden="false" customHeight="false" outlineLevel="0" collapsed="false">
      <c r="B90" s="0" t="str">
        <f aca="false">IF(A$2=29,D440,IF(A$2=35,D790,IF(A$2=56,D1140,D90)))</f>
        <v>Lamballe-Armor</v>
      </c>
      <c r="C90" s="411" t="str">
        <f aca="false">LEFT(F90,2)</f>
        <v>22</v>
      </c>
      <c r="D90" s="0" t="s">
        <v>523</v>
      </c>
      <c r="E90" s="0" t="str">
        <f aca="false">CONCATENATE(C90,D90)</f>
        <v>22Lamballe-Armor</v>
      </c>
      <c r="F90" s="0" t="n">
        <v>22093</v>
      </c>
    </row>
    <row r="91" customFormat="false" ht="15" hidden="false" customHeight="false" outlineLevel="0" collapsed="false">
      <c r="B91" s="0" t="str">
        <f aca="false">IF(A$2=29,D441,IF(A$2=35,D791,IF(A$2=56,D1141,D91)))</f>
        <v>Lancieux</v>
      </c>
      <c r="C91" s="411" t="str">
        <f aca="false">LEFT(F91,2)</f>
        <v>22</v>
      </c>
      <c r="D91" s="0" t="s">
        <v>524</v>
      </c>
      <c r="E91" s="0" t="str">
        <f aca="false">CONCATENATE(C91,D91)</f>
        <v>22Lancieux</v>
      </c>
      <c r="F91" s="0" t="n">
        <v>22094</v>
      </c>
    </row>
    <row r="92" customFormat="false" ht="15" hidden="false" customHeight="false" outlineLevel="0" collapsed="false">
      <c r="B92" s="0" t="str">
        <f aca="false">IF(A$2=29,D442,IF(A$2=35,D792,IF(A$2=56,D1142,D92)))</f>
        <v>Landebaëron</v>
      </c>
      <c r="C92" s="411" t="str">
        <f aca="false">LEFT(F92,2)</f>
        <v>22</v>
      </c>
      <c r="D92" s="0" t="s">
        <v>525</v>
      </c>
      <c r="E92" s="0" t="str">
        <f aca="false">CONCATENATE(C92,D92)</f>
        <v>22Landebaëron</v>
      </c>
      <c r="F92" s="0" t="n">
        <v>22095</v>
      </c>
    </row>
    <row r="93" customFormat="false" ht="15" hidden="false" customHeight="false" outlineLevel="0" collapsed="false">
      <c r="B93" s="0" t="str">
        <f aca="false">IF(A$2=29,D443,IF(A$2=35,D793,IF(A$2=56,D1143,D93)))</f>
        <v>Landébia</v>
      </c>
      <c r="C93" s="411" t="str">
        <f aca="false">LEFT(F93,2)</f>
        <v>22</v>
      </c>
      <c r="D93" s="0" t="s">
        <v>526</v>
      </c>
      <c r="E93" s="0" t="str">
        <f aca="false">CONCATENATE(C93,D93)</f>
        <v>22Landébia</v>
      </c>
      <c r="F93" s="0" t="n">
        <v>22096</v>
      </c>
    </row>
    <row r="94" customFormat="false" ht="15" hidden="false" customHeight="false" outlineLevel="0" collapsed="false">
      <c r="B94" s="0" t="str">
        <f aca="false">IF(A$2=29,D444,IF(A$2=35,D794,IF(A$2=56,D1144,D94)))</f>
        <v>Landéhen</v>
      </c>
      <c r="C94" s="411" t="str">
        <f aca="false">LEFT(F94,2)</f>
        <v>22</v>
      </c>
      <c r="D94" s="0" t="s">
        <v>527</v>
      </c>
      <c r="E94" s="0" t="str">
        <f aca="false">CONCATENATE(C94,D94)</f>
        <v>22Landéhen</v>
      </c>
      <c r="F94" s="0" t="n">
        <v>22098</v>
      </c>
    </row>
    <row r="95" customFormat="false" ht="15" hidden="false" customHeight="false" outlineLevel="0" collapsed="false">
      <c r="B95" s="0" t="str">
        <f aca="false">IF(A$2=29,D445,IF(A$2=35,D795,IF(A$2=56,D1145,D95)))</f>
        <v>Lanfains</v>
      </c>
      <c r="C95" s="411" t="str">
        <f aca="false">LEFT(F95,2)</f>
        <v>22</v>
      </c>
      <c r="D95" s="0" t="s">
        <v>528</v>
      </c>
      <c r="E95" s="0" t="str">
        <f aca="false">CONCATENATE(C95,D95)</f>
        <v>22Lanfains</v>
      </c>
      <c r="F95" s="0" t="n">
        <v>22099</v>
      </c>
    </row>
    <row r="96" customFormat="false" ht="15" hidden="false" customHeight="false" outlineLevel="0" collapsed="false">
      <c r="B96" s="0" t="str">
        <f aca="false">IF(A$2=29,D446,IF(A$2=35,D796,IF(A$2=56,D1146,D96)))</f>
        <v>Langoat</v>
      </c>
      <c r="C96" s="411" t="str">
        <f aca="false">LEFT(F96,2)</f>
        <v>22</v>
      </c>
      <c r="D96" s="0" t="s">
        <v>529</v>
      </c>
      <c r="E96" s="0" t="str">
        <f aca="false">CONCATENATE(C96,D96)</f>
        <v>22Langoat</v>
      </c>
      <c r="F96" s="0" t="n">
        <v>22101</v>
      </c>
    </row>
    <row r="97" customFormat="false" ht="15" hidden="false" customHeight="false" outlineLevel="0" collapsed="false">
      <c r="B97" s="0" t="str">
        <f aca="false">IF(A$2=29,D447,IF(A$2=35,D797,IF(A$2=56,D1147,D97)))</f>
        <v>Langrolay-sur-Rance</v>
      </c>
      <c r="C97" s="411" t="str">
        <f aca="false">LEFT(F97,2)</f>
        <v>22</v>
      </c>
      <c r="D97" s="0" t="s">
        <v>530</v>
      </c>
      <c r="E97" s="0" t="str">
        <f aca="false">CONCATENATE(C97,D97)</f>
        <v>22Langrolay-sur-Rance</v>
      </c>
      <c r="F97" s="0" t="n">
        <v>22103</v>
      </c>
    </row>
    <row r="98" customFormat="false" ht="15" hidden="false" customHeight="false" outlineLevel="0" collapsed="false">
      <c r="B98" s="0" t="str">
        <f aca="false">IF(A$2=29,D448,IF(A$2=35,D798,IF(A$2=56,D1148,D98)))</f>
        <v>Languédias</v>
      </c>
      <c r="C98" s="411" t="str">
        <f aca="false">LEFT(F98,2)</f>
        <v>22</v>
      </c>
      <c r="D98" s="0" t="s">
        <v>531</v>
      </c>
      <c r="E98" s="0" t="str">
        <f aca="false">CONCATENATE(C98,D98)</f>
        <v>22Languédias</v>
      </c>
      <c r="F98" s="0" t="n">
        <v>22104</v>
      </c>
    </row>
    <row r="99" customFormat="false" ht="15" hidden="false" customHeight="false" outlineLevel="0" collapsed="false">
      <c r="B99" s="0" t="str">
        <f aca="false">IF(A$2=29,D449,IF(A$2=35,D799,IF(A$2=56,D1149,D99)))</f>
        <v>Languenan</v>
      </c>
      <c r="C99" s="411" t="str">
        <f aca="false">LEFT(F99,2)</f>
        <v>22</v>
      </c>
      <c r="D99" s="0" t="s">
        <v>532</v>
      </c>
      <c r="E99" s="0" t="str">
        <f aca="false">CONCATENATE(C99,D99)</f>
        <v>22Languenan</v>
      </c>
      <c r="F99" s="0" t="n">
        <v>22105</v>
      </c>
    </row>
    <row r="100" customFormat="false" ht="15" hidden="false" customHeight="false" outlineLevel="0" collapsed="false">
      <c r="B100" s="0" t="str">
        <f aca="false">IF(A$2=29,D450,IF(A$2=35,D800,IF(A$2=56,D1150,D100)))</f>
        <v>Langueux</v>
      </c>
      <c r="C100" s="411" t="str">
        <f aca="false">LEFT(F100,2)</f>
        <v>22</v>
      </c>
      <c r="D100" s="0" t="s">
        <v>533</v>
      </c>
      <c r="E100" s="0" t="str">
        <f aca="false">CONCATENATE(C100,D100)</f>
        <v>22Langueux</v>
      </c>
      <c r="F100" s="0" t="n">
        <v>22106</v>
      </c>
    </row>
    <row r="101" customFormat="false" ht="15" hidden="false" customHeight="false" outlineLevel="0" collapsed="false">
      <c r="B101" s="0" t="str">
        <f aca="false">IF(A$2=29,D451,IF(A$2=35,D801,IF(A$2=56,D1151,D101)))</f>
        <v>Lanleff</v>
      </c>
      <c r="C101" s="411" t="str">
        <f aca="false">LEFT(F101,2)</f>
        <v>22</v>
      </c>
      <c r="D101" s="0" t="s">
        <v>534</v>
      </c>
      <c r="E101" s="0" t="str">
        <f aca="false">CONCATENATE(C101,D101)</f>
        <v>22Lanleff</v>
      </c>
      <c r="F101" s="0" t="n">
        <v>22108</v>
      </c>
    </row>
    <row r="102" customFormat="false" ht="15" hidden="false" customHeight="false" outlineLevel="0" collapsed="false">
      <c r="B102" s="0" t="str">
        <f aca="false">IF(A$2=29,D452,IF(A$2=35,D802,IF(A$2=56,D1152,D102)))</f>
        <v>Lanloup</v>
      </c>
      <c r="C102" s="411" t="str">
        <f aca="false">LEFT(F102,2)</f>
        <v>22</v>
      </c>
      <c r="D102" s="0" t="s">
        <v>535</v>
      </c>
      <c r="E102" s="0" t="str">
        <f aca="false">CONCATENATE(C102,D102)</f>
        <v>22Lanloup</v>
      </c>
      <c r="F102" s="0" t="n">
        <v>22109</v>
      </c>
    </row>
    <row r="103" customFormat="false" ht="15" hidden="false" customHeight="false" outlineLevel="0" collapsed="false">
      <c r="B103" s="0" t="str">
        <f aca="false">IF(A$2=29,D453,IF(A$2=35,D803,IF(A$2=56,D1153,D103)))</f>
        <v>Lanmérin</v>
      </c>
      <c r="C103" s="411" t="str">
        <f aca="false">LEFT(F103,2)</f>
        <v>22</v>
      </c>
      <c r="D103" s="0" t="s">
        <v>536</v>
      </c>
      <c r="E103" s="0" t="str">
        <f aca="false">CONCATENATE(C103,D103)</f>
        <v>22Lanmérin</v>
      </c>
      <c r="F103" s="0" t="n">
        <v>22110</v>
      </c>
    </row>
    <row r="104" customFormat="false" ht="15" hidden="false" customHeight="false" outlineLevel="0" collapsed="false">
      <c r="B104" s="0" t="str">
        <f aca="false">IF(A$2=29,D454,IF(A$2=35,D804,IF(A$2=56,D1154,D104)))</f>
        <v>Lanmodez</v>
      </c>
      <c r="C104" s="411" t="str">
        <f aca="false">LEFT(F104,2)</f>
        <v>22</v>
      </c>
      <c r="D104" s="0" t="s">
        <v>537</v>
      </c>
      <c r="E104" s="0" t="str">
        <f aca="false">CONCATENATE(C104,D104)</f>
        <v>22Lanmodez</v>
      </c>
      <c r="F104" s="0" t="n">
        <v>22111</v>
      </c>
    </row>
    <row r="105" customFormat="false" ht="15" hidden="false" customHeight="false" outlineLevel="0" collapsed="false">
      <c r="B105" s="0" t="str">
        <f aca="false">IF(A$2=29,D455,IF(A$2=35,D805,IF(A$2=56,D1155,D105)))</f>
        <v>Lannebert</v>
      </c>
      <c r="C105" s="411" t="str">
        <f aca="false">LEFT(F105,2)</f>
        <v>22</v>
      </c>
      <c r="D105" s="0" t="s">
        <v>538</v>
      </c>
      <c r="E105" s="0" t="str">
        <f aca="false">CONCATENATE(C105,D105)</f>
        <v>22Lannebert</v>
      </c>
      <c r="F105" s="0" t="n">
        <v>22112</v>
      </c>
    </row>
    <row r="106" customFormat="false" ht="15" hidden="false" customHeight="false" outlineLevel="0" collapsed="false">
      <c r="B106" s="0" t="str">
        <f aca="false">IF(A$2=29,D456,IF(A$2=35,D806,IF(A$2=56,D1156,D106)))</f>
        <v>Lannion</v>
      </c>
      <c r="C106" s="411" t="str">
        <f aca="false">LEFT(F106,2)</f>
        <v>22</v>
      </c>
      <c r="D106" s="0" t="s">
        <v>539</v>
      </c>
      <c r="E106" s="0" t="str">
        <f aca="false">CONCATENATE(C106,D106)</f>
        <v>22Lannion</v>
      </c>
      <c r="F106" s="0" t="n">
        <v>22113</v>
      </c>
    </row>
    <row r="107" customFormat="false" ht="15" hidden="false" customHeight="false" outlineLevel="0" collapsed="false">
      <c r="B107" s="0" t="str">
        <f aca="false">IF(A$2=29,D457,IF(A$2=35,D807,IF(A$2=56,D1157,D107)))</f>
        <v>Lanrelas</v>
      </c>
      <c r="C107" s="411" t="str">
        <f aca="false">LEFT(F107,2)</f>
        <v>22</v>
      </c>
      <c r="D107" s="0" t="s">
        <v>540</v>
      </c>
      <c r="E107" s="0" t="str">
        <f aca="false">CONCATENATE(C107,D107)</f>
        <v>22Lanrelas</v>
      </c>
      <c r="F107" s="0" t="n">
        <v>22114</v>
      </c>
    </row>
    <row r="108" customFormat="false" ht="15" hidden="false" customHeight="false" outlineLevel="0" collapsed="false">
      <c r="B108" s="0" t="str">
        <f aca="false">IF(A$2=29,D458,IF(A$2=35,D808,IF(A$2=56,D1158,D108)))</f>
        <v>Lanrivain</v>
      </c>
      <c r="C108" s="411" t="str">
        <f aca="false">LEFT(F108,2)</f>
        <v>22</v>
      </c>
      <c r="D108" s="0" t="s">
        <v>541</v>
      </c>
      <c r="E108" s="0" t="str">
        <f aca="false">CONCATENATE(C108,D108)</f>
        <v>22Lanrivain</v>
      </c>
      <c r="F108" s="0" t="n">
        <v>22115</v>
      </c>
    </row>
    <row r="109" customFormat="false" ht="15" hidden="false" customHeight="false" outlineLevel="0" collapsed="false">
      <c r="B109" s="0" t="str">
        <f aca="false">IF(A$2=29,D459,IF(A$2=35,D809,IF(A$2=56,D1159,D109)))</f>
        <v>Lanrodec</v>
      </c>
      <c r="C109" s="411" t="str">
        <f aca="false">LEFT(F109,2)</f>
        <v>22</v>
      </c>
      <c r="D109" s="0" t="s">
        <v>542</v>
      </c>
      <c r="E109" s="0" t="str">
        <f aca="false">CONCATENATE(C109,D109)</f>
        <v>22Lanrodec</v>
      </c>
      <c r="F109" s="0" t="n">
        <v>22116</v>
      </c>
    </row>
    <row r="110" customFormat="false" ht="15" hidden="false" customHeight="false" outlineLevel="0" collapsed="false">
      <c r="B110" s="0" t="str">
        <f aca="false">IF(A$2=29,D460,IF(A$2=35,D810,IF(A$2=56,D1160,D110)))</f>
        <v>Lantic</v>
      </c>
      <c r="C110" s="411" t="str">
        <f aca="false">LEFT(F110,2)</f>
        <v>22</v>
      </c>
      <c r="D110" s="0" t="s">
        <v>543</v>
      </c>
      <c r="E110" s="0" t="str">
        <f aca="false">CONCATENATE(C110,D110)</f>
        <v>22Lantic</v>
      </c>
      <c r="F110" s="0" t="n">
        <v>22117</v>
      </c>
    </row>
    <row r="111" customFormat="false" ht="15" hidden="false" customHeight="false" outlineLevel="0" collapsed="false">
      <c r="B111" s="0" t="str">
        <f aca="false">IF(A$2=29,D461,IF(A$2=35,D811,IF(A$2=56,D1161,D111)))</f>
        <v>Lanvallay</v>
      </c>
      <c r="C111" s="411" t="str">
        <f aca="false">LEFT(F111,2)</f>
        <v>22</v>
      </c>
      <c r="D111" s="0" t="s">
        <v>544</v>
      </c>
      <c r="E111" s="0" t="str">
        <f aca="false">CONCATENATE(C111,D111)</f>
        <v>22Lanvallay</v>
      </c>
      <c r="F111" s="0" t="n">
        <v>22118</v>
      </c>
    </row>
    <row r="112" customFormat="false" ht="15" hidden="false" customHeight="false" outlineLevel="0" collapsed="false">
      <c r="B112" s="0" t="str">
        <f aca="false">IF(A$2=29,D462,IF(A$2=35,D812,IF(A$2=56,D1162,D112)))</f>
        <v>Lanvellec</v>
      </c>
      <c r="C112" s="411" t="str">
        <f aca="false">LEFT(F112,2)</f>
        <v>22</v>
      </c>
      <c r="D112" s="0" t="s">
        <v>545</v>
      </c>
      <c r="E112" s="0" t="str">
        <f aca="false">CONCATENATE(C112,D112)</f>
        <v>22Lanvellec</v>
      </c>
      <c r="F112" s="0" t="n">
        <v>22119</v>
      </c>
    </row>
    <row r="113" customFormat="false" ht="15" hidden="false" customHeight="false" outlineLevel="0" collapsed="false">
      <c r="B113" s="0" t="str">
        <f aca="false">IF(A$2=29,D463,IF(A$2=35,D813,IF(A$2=56,D1163,D113)))</f>
        <v>Lanvollon</v>
      </c>
      <c r="C113" s="411" t="str">
        <f aca="false">LEFT(F113,2)</f>
        <v>22</v>
      </c>
      <c r="D113" s="0" t="s">
        <v>546</v>
      </c>
      <c r="E113" s="0" t="str">
        <f aca="false">CONCATENATE(C113,D113)</f>
        <v>22Lanvollon</v>
      </c>
      <c r="F113" s="0" t="n">
        <v>22121</v>
      </c>
    </row>
    <row r="114" customFormat="false" ht="15" hidden="false" customHeight="false" outlineLevel="0" collapsed="false">
      <c r="B114" s="0" t="str">
        <f aca="false">IF(A$2=29,D464,IF(A$2=35,D814,IF(A$2=56,D1164,D114)))</f>
        <v>Laurenan</v>
      </c>
      <c r="C114" s="411" t="str">
        <f aca="false">LEFT(F114,2)</f>
        <v>22</v>
      </c>
      <c r="D114" s="0" t="s">
        <v>547</v>
      </c>
      <c r="E114" s="0" t="str">
        <f aca="false">CONCATENATE(C114,D114)</f>
        <v>22Laurenan</v>
      </c>
      <c r="F114" s="0" t="n">
        <v>22122</v>
      </c>
    </row>
    <row r="115" customFormat="false" ht="15" hidden="false" customHeight="false" outlineLevel="0" collapsed="false">
      <c r="B115" s="0" t="str">
        <f aca="false">IF(A$2=29,D465,IF(A$2=35,D815,IF(A$2=56,D1165,D115)))</f>
        <v>Le Bodéo</v>
      </c>
      <c r="C115" s="411" t="str">
        <f aca="false">LEFT(F115,2)</f>
        <v>22</v>
      </c>
      <c r="D115" s="0" t="s">
        <v>548</v>
      </c>
      <c r="E115" s="0" t="str">
        <f aca="false">CONCATENATE(C115,D115)</f>
        <v>22Le Bodéo</v>
      </c>
      <c r="F115" s="0" t="n">
        <v>22009</v>
      </c>
    </row>
    <row r="116" customFormat="false" ht="15" hidden="false" customHeight="false" outlineLevel="0" collapsed="false">
      <c r="B116" s="0" t="str">
        <f aca="false">IF(A$2=29,D466,IF(A$2=35,D816,IF(A$2=56,D1166,D116)))</f>
        <v>Le Cambout</v>
      </c>
      <c r="C116" s="411" t="str">
        <f aca="false">LEFT(F116,2)</f>
        <v>22</v>
      </c>
      <c r="D116" s="0" t="s">
        <v>549</v>
      </c>
      <c r="E116" s="0" t="str">
        <f aca="false">CONCATENATE(C116,D116)</f>
        <v>22Le Cambout</v>
      </c>
      <c r="F116" s="0" t="n">
        <v>22027</v>
      </c>
    </row>
    <row r="117" customFormat="false" ht="15" hidden="false" customHeight="false" outlineLevel="0" collapsed="false">
      <c r="B117" s="0" t="str">
        <f aca="false">IF(A$2=29,D467,IF(A$2=35,D817,IF(A$2=56,D1167,D117)))</f>
        <v>Le Faouët</v>
      </c>
      <c r="C117" s="411" t="str">
        <f aca="false">LEFT(F117,2)</f>
        <v>22</v>
      </c>
      <c r="D117" s="0" t="s">
        <v>550</v>
      </c>
      <c r="E117" s="0" t="str">
        <f aca="false">CONCATENATE(C117,D117)</f>
        <v>22Le Faouët</v>
      </c>
      <c r="F117" s="0" t="n">
        <v>22057</v>
      </c>
    </row>
    <row r="118" customFormat="false" ht="15" hidden="false" customHeight="false" outlineLevel="0" collapsed="false">
      <c r="B118" s="0" t="str">
        <f aca="false">IF(A$2=29,D468,IF(A$2=35,D818,IF(A$2=56,D1168,D118)))</f>
        <v>Le Fœil</v>
      </c>
      <c r="C118" s="411" t="str">
        <f aca="false">LEFT(F118,2)</f>
        <v>22</v>
      </c>
      <c r="D118" s="0" t="s">
        <v>551</v>
      </c>
      <c r="E118" s="0" t="str">
        <f aca="false">CONCATENATE(C118,D118)</f>
        <v>22Le Fœil</v>
      </c>
      <c r="F118" s="0" t="n">
        <v>22059</v>
      </c>
    </row>
    <row r="119" customFormat="false" ht="15" hidden="false" customHeight="false" outlineLevel="0" collapsed="false">
      <c r="B119" s="0" t="str">
        <f aca="false">IF(A$2=29,D469,IF(A$2=35,D819,IF(A$2=56,D1169,D119)))</f>
        <v>Le Haut-Corlay</v>
      </c>
      <c r="C119" s="411" t="str">
        <f aca="false">LEFT(F119,2)</f>
        <v>22</v>
      </c>
      <c r="D119" s="0" t="s">
        <v>552</v>
      </c>
      <c r="E119" s="0" t="str">
        <f aca="false">CONCATENATE(C119,D119)</f>
        <v>22Le Haut-Corlay</v>
      </c>
      <c r="F119" s="0" t="n">
        <v>22074</v>
      </c>
    </row>
    <row r="120" customFormat="false" ht="15" hidden="false" customHeight="false" outlineLevel="0" collapsed="false">
      <c r="B120" s="0" t="str">
        <f aca="false">IF(A$2=29,D470,IF(A$2=35,D820,IF(A$2=56,D1170,D120)))</f>
        <v>Le Hinglé</v>
      </c>
      <c r="C120" s="411" t="str">
        <f aca="false">LEFT(F120,2)</f>
        <v>22</v>
      </c>
      <c r="D120" s="0" t="s">
        <v>553</v>
      </c>
      <c r="E120" s="0" t="str">
        <f aca="false">CONCATENATE(C120,D120)</f>
        <v>22Le Hinglé</v>
      </c>
      <c r="F120" s="0" t="n">
        <v>22082</v>
      </c>
    </row>
    <row r="121" customFormat="false" ht="15" hidden="false" customHeight="false" outlineLevel="0" collapsed="false">
      <c r="B121" s="0" t="str">
        <f aca="false">IF(A$2=29,D471,IF(A$2=35,D821,IF(A$2=56,D1171,D121)))</f>
        <v>Le Leslay</v>
      </c>
      <c r="C121" s="411" t="str">
        <f aca="false">LEFT(F121,2)</f>
        <v>22</v>
      </c>
      <c r="D121" s="0" t="s">
        <v>554</v>
      </c>
      <c r="E121" s="0" t="str">
        <f aca="false">CONCATENATE(C121,D121)</f>
        <v>22Le Leslay</v>
      </c>
      <c r="F121" s="0" t="n">
        <v>22126</v>
      </c>
    </row>
    <row r="122" customFormat="false" ht="15" hidden="false" customHeight="false" outlineLevel="0" collapsed="false">
      <c r="B122" s="0" t="str">
        <f aca="false">IF(A$2=29,D472,IF(A$2=35,D822,IF(A$2=56,D1172,D122)))</f>
        <v>Le Mené</v>
      </c>
      <c r="C122" s="411" t="str">
        <f aca="false">LEFT(F122,2)</f>
        <v>22</v>
      </c>
      <c r="D122" s="0" t="s">
        <v>555</v>
      </c>
      <c r="E122" s="0" t="str">
        <f aca="false">CONCATENATE(C122,D122)</f>
        <v>22Le Mené</v>
      </c>
      <c r="F122" s="0" t="n">
        <v>22046</v>
      </c>
    </row>
    <row r="123" customFormat="false" ht="15" hidden="false" customHeight="false" outlineLevel="0" collapsed="false">
      <c r="B123" s="0" t="str">
        <f aca="false">IF(A$2=29,D473,IF(A$2=35,D823,IF(A$2=56,D1173,D123)))</f>
        <v>Le Merzer</v>
      </c>
      <c r="C123" s="411" t="str">
        <f aca="false">LEFT(F123,2)</f>
        <v>22</v>
      </c>
      <c r="D123" s="0" t="s">
        <v>556</v>
      </c>
      <c r="E123" s="0" t="str">
        <f aca="false">CONCATENATE(C123,D123)</f>
        <v>22Le Merzer</v>
      </c>
      <c r="F123" s="0" t="n">
        <v>22150</v>
      </c>
    </row>
    <row r="124" customFormat="false" ht="15" hidden="false" customHeight="false" outlineLevel="0" collapsed="false">
      <c r="B124" s="0" t="str">
        <f aca="false">IF(A$2=29,D474,IF(A$2=35,D824,IF(A$2=56,D1174,D124)))</f>
        <v>Le Moustoir</v>
      </c>
      <c r="C124" s="411" t="str">
        <f aca="false">LEFT(F124,2)</f>
        <v>22</v>
      </c>
      <c r="D124" s="0" t="s">
        <v>557</v>
      </c>
      <c r="E124" s="0" t="str">
        <f aca="false">CONCATENATE(C124,D124)</f>
        <v>22Le Moustoir</v>
      </c>
      <c r="F124" s="0" t="n">
        <v>22157</v>
      </c>
    </row>
    <row r="125" customFormat="false" ht="15" hidden="false" customHeight="false" outlineLevel="0" collapsed="false">
      <c r="B125" s="0" t="str">
        <f aca="false">IF(A$2=29,D475,IF(A$2=35,D825,IF(A$2=56,D1175,D125)))</f>
        <v>Le Quillio</v>
      </c>
      <c r="C125" s="411" t="str">
        <f aca="false">LEFT(F125,2)</f>
        <v>22</v>
      </c>
      <c r="D125" s="0" t="s">
        <v>558</v>
      </c>
      <c r="E125" s="0" t="str">
        <f aca="false">CONCATENATE(C125,D125)</f>
        <v>22Le Quillio</v>
      </c>
      <c r="F125" s="0" t="n">
        <v>22260</v>
      </c>
    </row>
    <row r="126" customFormat="false" ht="15" hidden="false" customHeight="false" outlineLevel="0" collapsed="false">
      <c r="B126" s="0" t="str">
        <f aca="false">IF(A$2=29,D476,IF(A$2=35,D826,IF(A$2=56,D1176,D126)))</f>
        <v>Le Quiou</v>
      </c>
      <c r="C126" s="411" t="str">
        <f aca="false">LEFT(F126,2)</f>
        <v>22</v>
      </c>
      <c r="D126" s="0" t="s">
        <v>559</v>
      </c>
      <c r="E126" s="0" t="str">
        <f aca="false">CONCATENATE(C126,D126)</f>
        <v>22Le Quiou</v>
      </c>
      <c r="F126" s="0" t="n">
        <v>22263</v>
      </c>
    </row>
    <row r="127" customFormat="false" ht="15" hidden="false" customHeight="false" outlineLevel="0" collapsed="false">
      <c r="B127" s="0" t="str">
        <f aca="false">IF(A$2=29,D477,IF(A$2=35,D827,IF(A$2=56,D1177,D127)))</f>
        <v>Le Vieux-Bourg</v>
      </c>
      <c r="C127" s="411" t="str">
        <f aca="false">LEFT(F127,2)</f>
        <v>22</v>
      </c>
      <c r="D127" s="0" t="s">
        <v>560</v>
      </c>
      <c r="E127" s="0" t="str">
        <f aca="false">CONCATENATE(C127,D127)</f>
        <v>22Le Vieux-Bourg</v>
      </c>
      <c r="F127" s="0" t="n">
        <v>22386</v>
      </c>
    </row>
    <row r="128" customFormat="false" ht="15" hidden="false" customHeight="false" outlineLevel="0" collapsed="false">
      <c r="B128" s="0" t="str">
        <f aca="false">IF(A$2=29,D478,IF(A$2=35,D828,IF(A$2=56,D1178,D128)))</f>
        <v>Le Vieux-Marché</v>
      </c>
      <c r="C128" s="411" t="str">
        <f aca="false">LEFT(F128,2)</f>
        <v>22</v>
      </c>
      <c r="D128" s="0" t="s">
        <v>561</v>
      </c>
      <c r="E128" s="0" t="str">
        <f aca="false">CONCATENATE(C128,D128)</f>
        <v>22Le Vieux-Marché</v>
      </c>
      <c r="F128" s="0" t="n">
        <v>22387</v>
      </c>
    </row>
    <row r="129" customFormat="false" ht="15" hidden="false" customHeight="false" outlineLevel="0" collapsed="false">
      <c r="B129" s="0" t="str">
        <f aca="false">IF(A$2=29,D479,IF(A$2=35,D829,IF(A$2=56,D1179,D129)))</f>
        <v>Les Champs-Géraux</v>
      </c>
      <c r="C129" s="411" t="str">
        <f aca="false">LEFT(F129,2)</f>
        <v>22</v>
      </c>
      <c r="D129" s="0" t="s">
        <v>562</v>
      </c>
      <c r="E129" s="0" t="str">
        <f aca="false">CONCATENATE(C129,D129)</f>
        <v>22Les Champs-Géraux</v>
      </c>
      <c r="F129" s="0" t="n">
        <v>22035</v>
      </c>
    </row>
    <row r="130" customFormat="false" ht="15" hidden="false" customHeight="false" outlineLevel="0" collapsed="false">
      <c r="B130" s="0" t="str">
        <f aca="false">IF(A$2=29,D480,IF(A$2=35,D830,IF(A$2=56,D1180,D130)))</f>
        <v>Lescouët-Gouarec</v>
      </c>
      <c r="C130" s="411" t="str">
        <f aca="false">LEFT(F130,2)</f>
        <v>22</v>
      </c>
      <c r="D130" s="0" t="s">
        <v>563</v>
      </c>
      <c r="E130" s="0" t="str">
        <f aca="false">CONCATENATE(C130,D130)</f>
        <v>22Lescouët-Gouarec</v>
      </c>
      <c r="F130" s="0" t="n">
        <v>22124</v>
      </c>
    </row>
    <row r="131" customFormat="false" ht="15" hidden="false" customHeight="false" outlineLevel="0" collapsed="false">
      <c r="B131" s="0" t="str">
        <f aca="false">IF(A$2=29,D481,IF(A$2=35,D831,IF(A$2=56,D1181,D131)))</f>
        <v>Lézardrieux</v>
      </c>
      <c r="C131" s="411" t="str">
        <f aca="false">LEFT(F131,2)</f>
        <v>22</v>
      </c>
      <c r="D131" s="0" t="s">
        <v>564</v>
      </c>
      <c r="E131" s="0" t="str">
        <f aca="false">CONCATENATE(C131,D131)</f>
        <v>22Lézardrieux</v>
      </c>
      <c r="F131" s="0" t="n">
        <v>22127</v>
      </c>
    </row>
    <row r="132" customFormat="false" ht="15" hidden="false" customHeight="false" outlineLevel="0" collapsed="false">
      <c r="B132" s="0" t="str">
        <f aca="false">IF(A$2=29,D482,IF(A$2=35,D832,IF(A$2=56,D1182,D132)))</f>
        <v>Locarn</v>
      </c>
      <c r="C132" s="411" t="str">
        <f aca="false">LEFT(F132,2)</f>
        <v>22</v>
      </c>
      <c r="D132" s="0" t="s">
        <v>565</v>
      </c>
      <c r="E132" s="0" t="str">
        <f aca="false">CONCATENATE(C132,D132)</f>
        <v>22Locarn</v>
      </c>
      <c r="F132" s="0" t="n">
        <v>22128</v>
      </c>
    </row>
    <row r="133" customFormat="false" ht="15" hidden="false" customHeight="false" outlineLevel="0" collapsed="false">
      <c r="B133" s="0" t="str">
        <f aca="false">IF(A$2=29,D483,IF(A$2=35,D833,IF(A$2=56,D1183,D133)))</f>
        <v>Loc-Envel</v>
      </c>
      <c r="C133" s="411" t="str">
        <f aca="false">LEFT(F133,2)</f>
        <v>22</v>
      </c>
      <c r="D133" s="0" t="s">
        <v>566</v>
      </c>
      <c r="E133" s="0" t="str">
        <f aca="false">CONCATENATE(C133,D133)</f>
        <v>22Loc-Envel</v>
      </c>
      <c r="F133" s="0" t="n">
        <v>22129</v>
      </c>
    </row>
    <row r="134" customFormat="false" ht="15" hidden="false" customHeight="false" outlineLevel="0" collapsed="false">
      <c r="B134" s="0" t="str">
        <f aca="false">IF(A$2=29,D484,IF(A$2=35,D834,IF(A$2=56,D1184,D134)))</f>
        <v>Loguivy-Plougras</v>
      </c>
      <c r="C134" s="411" t="str">
        <f aca="false">LEFT(F134,2)</f>
        <v>22</v>
      </c>
      <c r="D134" s="0" t="s">
        <v>567</v>
      </c>
      <c r="E134" s="0" t="str">
        <f aca="false">CONCATENATE(C134,D134)</f>
        <v>22Loguivy-Plougras</v>
      </c>
      <c r="F134" s="0" t="n">
        <v>22131</v>
      </c>
    </row>
    <row r="135" customFormat="false" ht="15" hidden="false" customHeight="false" outlineLevel="0" collapsed="false">
      <c r="B135" s="0" t="str">
        <f aca="false">IF(A$2=29,D485,IF(A$2=35,D835,IF(A$2=56,D1185,D135)))</f>
        <v>Lohuec</v>
      </c>
      <c r="C135" s="411" t="str">
        <f aca="false">LEFT(F135,2)</f>
        <v>22</v>
      </c>
      <c r="D135" s="0" t="s">
        <v>568</v>
      </c>
      <c r="E135" s="0" t="str">
        <f aca="false">CONCATENATE(C135,D135)</f>
        <v>22Lohuec</v>
      </c>
      <c r="F135" s="0" t="n">
        <v>22132</v>
      </c>
    </row>
    <row r="136" customFormat="false" ht="15" hidden="false" customHeight="false" outlineLevel="0" collapsed="false">
      <c r="B136" s="0" t="str">
        <f aca="false">IF(A$2=29,D486,IF(A$2=35,D836,IF(A$2=56,D1186,D136)))</f>
        <v>Loscouët-sur-Meu</v>
      </c>
      <c r="C136" s="411" t="str">
        <f aca="false">LEFT(F136,2)</f>
        <v>22</v>
      </c>
      <c r="D136" s="0" t="s">
        <v>569</v>
      </c>
      <c r="E136" s="0" t="str">
        <f aca="false">CONCATENATE(C136,D136)</f>
        <v>22Loscouët-sur-Meu</v>
      </c>
      <c r="F136" s="0" t="n">
        <v>22133</v>
      </c>
    </row>
    <row r="137" customFormat="false" ht="15" hidden="false" customHeight="false" outlineLevel="0" collapsed="false">
      <c r="B137" s="0" t="str">
        <f aca="false">IF(A$2=29,D487,IF(A$2=35,D837,IF(A$2=56,D1187,D137)))</f>
        <v>Louannec</v>
      </c>
      <c r="C137" s="411" t="str">
        <f aca="false">LEFT(F137,2)</f>
        <v>22</v>
      </c>
      <c r="D137" s="0" t="s">
        <v>570</v>
      </c>
      <c r="E137" s="0" t="str">
        <f aca="false">CONCATENATE(C137,D137)</f>
        <v>22Louannec</v>
      </c>
      <c r="F137" s="0" t="n">
        <v>22134</v>
      </c>
    </row>
    <row r="138" customFormat="false" ht="15" hidden="false" customHeight="false" outlineLevel="0" collapsed="false">
      <c r="B138" s="0" t="str">
        <f aca="false">IF(A$2=29,D488,IF(A$2=35,D838,IF(A$2=56,D1188,D138)))</f>
        <v>Louargat</v>
      </c>
      <c r="C138" s="411" t="str">
        <f aca="false">LEFT(F138,2)</f>
        <v>22</v>
      </c>
      <c r="D138" s="0" t="s">
        <v>571</v>
      </c>
      <c r="E138" s="0" t="str">
        <f aca="false">CONCATENATE(C138,D138)</f>
        <v>22Louargat</v>
      </c>
      <c r="F138" s="0" t="n">
        <v>22135</v>
      </c>
    </row>
    <row r="139" customFormat="false" ht="15" hidden="false" customHeight="false" outlineLevel="0" collapsed="false">
      <c r="B139" s="0" t="str">
        <f aca="false">IF(A$2=29,D489,IF(A$2=35,D839,IF(A$2=56,D1189,D139)))</f>
        <v>Loudéac</v>
      </c>
      <c r="C139" s="411" t="str">
        <f aca="false">LEFT(F139,2)</f>
        <v>22</v>
      </c>
      <c r="D139" s="0" t="s">
        <v>572</v>
      </c>
      <c r="E139" s="0" t="str">
        <f aca="false">CONCATENATE(C139,D139)</f>
        <v>22Loudéac</v>
      </c>
      <c r="F139" s="0" t="n">
        <v>22136</v>
      </c>
    </row>
    <row r="140" customFormat="false" ht="15" hidden="false" customHeight="false" outlineLevel="0" collapsed="false">
      <c r="B140" s="0" t="str">
        <f aca="false">IF(A$2=29,D490,IF(A$2=35,D840,IF(A$2=56,D1190,D140)))</f>
        <v>Maël-Carhaix</v>
      </c>
      <c r="C140" s="411" t="str">
        <f aca="false">LEFT(F140,2)</f>
        <v>22</v>
      </c>
      <c r="D140" s="0" t="s">
        <v>573</v>
      </c>
      <c r="E140" s="0" t="str">
        <f aca="false">CONCATENATE(C140,D140)</f>
        <v>22Maël-Carhaix</v>
      </c>
      <c r="F140" s="0" t="n">
        <v>22137</v>
      </c>
    </row>
    <row r="141" customFormat="false" ht="15" hidden="false" customHeight="false" outlineLevel="0" collapsed="false">
      <c r="B141" s="0" t="str">
        <f aca="false">IF(A$2=29,D491,IF(A$2=35,D841,IF(A$2=56,D1191,D141)))</f>
        <v>Maël-Pestivien</v>
      </c>
      <c r="C141" s="411" t="str">
        <f aca="false">LEFT(F141,2)</f>
        <v>22</v>
      </c>
      <c r="D141" s="0" t="s">
        <v>574</v>
      </c>
      <c r="E141" s="0" t="str">
        <f aca="false">CONCATENATE(C141,D141)</f>
        <v>22Maël-Pestivien</v>
      </c>
      <c r="F141" s="0" t="n">
        <v>22138</v>
      </c>
    </row>
    <row r="142" customFormat="false" ht="15" hidden="false" customHeight="false" outlineLevel="0" collapsed="false">
      <c r="B142" s="0" t="str">
        <f aca="false">IF(A$2=29,D492,IF(A$2=35,D842,IF(A$2=56,D1192,D142)))</f>
        <v>Magoar</v>
      </c>
      <c r="C142" s="411" t="str">
        <f aca="false">LEFT(F142,2)</f>
        <v>22</v>
      </c>
      <c r="D142" s="0" t="s">
        <v>575</v>
      </c>
      <c r="E142" s="0" t="str">
        <f aca="false">CONCATENATE(C142,D142)</f>
        <v>22Magoar</v>
      </c>
      <c r="F142" s="0" t="n">
        <v>22139</v>
      </c>
    </row>
    <row r="143" customFormat="false" ht="15" hidden="false" customHeight="false" outlineLevel="0" collapsed="false">
      <c r="B143" s="0" t="str">
        <f aca="false">IF(A$2=29,D493,IF(A$2=35,D843,IF(A$2=56,D1193,D143)))</f>
        <v>Mantallot</v>
      </c>
      <c r="C143" s="411" t="str">
        <f aca="false">LEFT(F143,2)</f>
        <v>22</v>
      </c>
      <c r="D143" s="0" t="s">
        <v>576</v>
      </c>
      <c r="E143" s="0" t="str">
        <f aca="false">CONCATENATE(C143,D143)</f>
        <v>22Mantallot</v>
      </c>
      <c r="F143" s="0" t="n">
        <v>22141</v>
      </c>
    </row>
    <row r="144" customFormat="false" ht="15" hidden="false" customHeight="false" outlineLevel="0" collapsed="false">
      <c r="B144" s="0" t="str">
        <f aca="false">IF(A$2=29,D494,IF(A$2=35,D844,IF(A$2=56,D1194,D144)))</f>
        <v>Matignon</v>
      </c>
      <c r="C144" s="411" t="str">
        <f aca="false">LEFT(F144,2)</f>
        <v>22</v>
      </c>
      <c r="D144" s="0" t="s">
        <v>577</v>
      </c>
      <c r="E144" s="0" t="str">
        <f aca="false">CONCATENATE(C144,D144)</f>
        <v>22Matignon</v>
      </c>
      <c r="F144" s="0" t="n">
        <v>22143</v>
      </c>
    </row>
    <row r="145" customFormat="false" ht="15" hidden="false" customHeight="false" outlineLevel="0" collapsed="false">
      <c r="B145" s="0" t="str">
        <f aca="false">IF(A$2=29,D495,IF(A$2=35,D845,IF(A$2=56,D1195,D145)))</f>
        <v>Mégrit</v>
      </c>
      <c r="C145" s="411" t="str">
        <f aca="false">LEFT(F145,2)</f>
        <v>22</v>
      </c>
      <c r="D145" s="0" t="s">
        <v>578</v>
      </c>
      <c r="E145" s="0" t="str">
        <f aca="false">CONCATENATE(C145,D145)</f>
        <v>22Mégrit</v>
      </c>
      <c r="F145" s="0" t="n">
        <v>22145</v>
      </c>
    </row>
    <row r="146" customFormat="false" ht="15" hidden="false" customHeight="false" outlineLevel="0" collapsed="false">
      <c r="B146" s="0" t="str">
        <f aca="false">IF(A$2=29,D496,IF(A$2=35,D846,IF(A$2=56,D1196,D146)))</f>
        <v>Mellionnec</v>
      </c>
      <c r="C146" s="411" t="str">
        <f aca="false">LEFT(F146,2)</f>
        <v>22</v>
      </c>
      <c r="D146" s="0" t="s">
        <v>579</v>
      </c>
      <c r="E146" s="0" t="str">
        <f aca="false">CONCATENATE(C146,D146)</f>
        <v>22Mellionnec</v>
      </c>
      <c r="F146" s="0" t="n">
        <v>22146</v>
      </c>
    </row>
    <row r="147" customFormat="false" ht="15" hidden="false" customHeight="false" outlineLevel="0" collapsed="false">
      <c r="B147" s="0" t="str">
        <f aca="false">IF(A$2=29,D497,IF(A$2=35,D847,IF(A$2=56,D1197,D147)))</f>
        <v>Merdrignac</v>
      </c>
      <c r="C147" s="411" t="str">
        <f aca="false">LEFT(F147,2)</f>
        <v>22</v>
      </c>
      <c r="D147" s="0" t="s">
        <v>580</v>
      </c>
      <c r="E147" s="0" t="str">
        <f aca="false">CONCATENATE(C147,D147)</f>
        <v>22Merdrignac</v>
      </c>
      <c r="F147" s="0" t="n">
        <v>22147</v>
      </c>
    </row>
    <row r="148" customFormat="false" ht="15" hidden="false" customHeight="false" outlineLevel="0" collapsed="false">
      <c r="B148" s="0" t="str">
        <f aca="false">IF(A$2=29,D498,IF(A$2=35,D848,IF(A$2=56,D1198,D148)))</f>
        <v>Mérillac</v>
      </c>
      <c r="C148" s="411" t="str">
        <f aca="false">LEFT(F148,2)</f>
        <v>22</v>
      </c>
      <c r="D148" s="0" t="s">
        <v>581</v>
      </c>
      <c r="E148" s="0" t="str">
        <f aca="false">CONCATENATE(C148,D148)</f>
        <v>22Mérillac</v>
      </c>
      <c r="F148" s="0" t="n">
        <v>22148</v>
      </c>
    </row>
    <row r="149" customFormat="false" ht="15" hidden="false" customHeight="false" outlineLevel="0" collapsed="false">
      <c r="B149" s="0" t="str">
        <f aca="false">IF(A$2=29,D499,IF(A$2=35,D849,IF(A$2=56,D1199,D149)))</f>
        <v>Merléac</v>
      </c>
      <c r="C149" s="411" t="str">
        <f aca="false">LEFT(F149,2)</f>
        <v>22</v>
      </c>
      <c r="D149" s="0" t="s">
        <v>582</v>
      </c>
      <c r="E149" s="0" t="str">
        <f aca="false">CONCATENATE(C149,D149)</f>
        <v>22Merléac</v>
      </c>
      <c r="F149" s="0" t="n">
        <v>22149</v>
      </c>
    </row>
    <row r="150" customFormat="false" ht="15" hidden="false" customHeight="false" outlineLevel="0" collapsed="false">
      <c r="B150" s="0" t="str">
        <f aca="false">IF(A$2=29,D500,IF(A$2=35,D850,IF(A$2=56,D1200,D150)))</f>
        <v>Minihy-Tréguier</v>
      </c>
      <c r="C150" s="411" t="str">
        <f aca="false">LEFT(F150,2)</f>
        <v>22</v>
      </c>
      <c r="D150" s="0" t="s">
        <v>583</v>
      </c>
      <c r="E150" s="0" t="str">
        <f aca="false">CONCATENATE(C150,D150)</f>
        <v>22Minihy-Tréguier</v>
      </c>
      <c r="F150" s="0" t="n">
        <v>22152</v>
      </c>
    </row>
    <row r="151" customFormat="false" ht="15" hidden="false" customHeight="false" outlineLevel="0" collapsed="false">
      <c r="B151" s="0" t="str">
        <f aca="false">IF(A$2=29,D501,IF(A$2=35,D851,IF(A$2=56,D1201,D151)))</f>
        <v>Moncontour</v>
      </c>
      <c r="C151" s="411" t="str">
        <f aca="false">LEFT(F151,2)</f>
        <v>22</v>
      </c>
      <c r="D151" s="0" t="s">
        <v>584</v>
      </c>
      <c r="E151" s="0" t="str">
        <f aca="false">CONCATENATE(C151,D151)</f>
        <v>22Moncontour</v>
      </c>
      <c r="F151" s="0" t="n">
        <v>22153</v>
      </c>
    </row>
    <row r="152" customFormat="false" ht="15" hidden="false" customHeight="false" outlineLevel="0" collapsed="false">
      <c r="B152" s="0" t="str">
        <f aca="false">IF(A$2=29,D502,IF(A$2=35,D852,IF(A$2=56,D1202,D152)))</f>
        <v>Moustéru</v>
      </c>
      <c r="C152" s="411" t="str">
        <f aca="false">LEFT(F152,2)</f>
        <v>22</v>
      </c>
      <c r="D152" s="0" t="s">
        <v>585</v>
      </c>
      <c r="E152" s="0" t="str">
        <f aca="false">CONCATENATE(C152,D152)</f>
        <v>22Moustéru</v>
      </c>
      <c r="F152" s="0" t="n">
        <v>22156</v>
      </c>
    </row>
    <row r="153" customFormat="false" ht="15" hidden="false" customHeight="false" outlineLevel="0" collapsed="false">
      <c r="B153" s="0" t="str">
        <f aca="false">IF(A$2=29,D503,IF(A$2=35,D853,IF(A$2=56,D1203,D153)))</f>
        <v>Noyal</v>
      </c>
      <c r="C153" s="411" t="str">
        <f aca="false">LEFT(F153,2)</f>
        <v>22</v>
      </c>
      <c r="D153" s="0" t="s">
        <v>586</v>
      </c>
      <c r="E153" s="0" t="str">
        <f aca="false">CONCATENATE(C153,D153)</f>
        <v>22Noyal</v>
      </c>
      <c r="F153" s="0" t="n">
        <v>22160</v>
      </c>
    </row>
    <row r="154" customFormat="false" ht="15" hidden="false" customHeight="false" outlineLevel="0" collapsed="false">
      <c r="B154" s="0" t="str">
        <f aca="false">IF(A$2=29,D504,IF(A$2=35,D854,IF(A$2=56,D1204,D154)))</f>
        <v>Pabu</v>
      </c>
      <c r="C154" s="411" t="str">
        <f aca="false">LEFT(F154,2)</f>
        <v>22</v>
      </c>
      <c r="D154" s="0" t="s">
        <v>587</v>
      </c>
      <c r="E154" s="0" t="str">
        <f aca="false">CONCATENATE(C154,D154)</f>
        <v>22Pabu</v>
      </c>
      <c r="F154" s="0" t="n">
        <v>22161</v>
      </c>
    </row>
    <row r="155" customFormat="false" ht="15" hidden="false" customHeight="false" outlineLevel="0" collapsed="false">
      <c r="B155" s="0" t="str">
        <f aca="false">IF(A$2=29,D505,IF(A$2=35,D855,IF(A$2=56,D1205,D155)))</f>
        <v>Paimpol</v>
      </c>
      <c r="C155" s="411" t="str">
        <f aca="false">LEFT(F155,2)</f>
        <v>22</v>
      </c>
      <c r="D155" s="0" t="s">
        <v>588</v>
      </c>
      <c r="E155" s="0" t="str">
        <f aca="false">CONCATENATE(C155,D155)</f>
        <v>22Paimpol</v>
      </c>
      <c r="F155" s="0" t="n">
        <v>22162</v>
      </c>
    </row>
    <row r="156" customFormat="false" ht="15" hidden="false" customHeight="false" outlineLevel="0" collapsed="false">
      <c r="B156" s="0" t="str">
        <f aca="false">IF(A$2=29,D506,IF(A$2=35,D856,IF(A$2=56,D1206,D156)))</f>
        <v>Paule</v>
      </c>
      <c r="C156" s="411" t="str">
        <f aca="false">LEFT(F156,2)</f>
        <v>22</v>
      </c>
      <c r="D156" s="0" t="s">
        <v>589</v>
      </c>
      <c r="E156" s="0" t="str">
        <f aca="false">CONCATENATE(C156,D156)</f>
        <v>22Paule</v>
      </c>
      <c r="F156" s="0" t="n">
        <v>22163</v>
      </c>
    </row>
    <row r="157" customFormat="false" ht="15" hidden="false" customHeight="false" outlineLevel="0" collapsed="false">
      <c r="B157" s="0" t="str">
        <f aca="false">IF(A$2=29,D507,IF(A$2=35,D857,IF(A$2=56,D1207,D157)))</f>
        <v>Pédernec</v>
      </c>
      <c r="C157" s="411" t="str">
        <f aca="false">LEFT(F157,2)</f>
        <v>22</v>
      </c>
      <c r="D157" s="0" t="s">
        <v>590</v>
      </c>
      <c r="E157" s="0" t="str">
        <f aca="false">CONCATENATE(C157,D157)</f>
        <v>22Pédernec</v>
      </c>
      <c r="F157" s="0" t="n">
        <v>22164</v>
      </c>
    </row>
    <row r="158" customFormat="false" ht="15" hidden="false" customHeight="false" outlineLevel="0" collapsed="false">
      <c r="B158" s="0" t="str">
        <f aca="false">IF(A$2=29,D508,IF(A$2=35,D858,IF(A$2=56,D1208,D158)))</f>
        <v>Penguily</v>
      </c>
      <c r="C158" s="411" t="str">
        <f aca="false">LEFT(F158,2)</f>
        <v>22</v>
      </c>
      <c r="D158" s="0" t="s">
        <v>591</v>
      </c>
      <c r="E158" s="0" t="str">
        <f aca="false">CONCATENATE(C158,D158)</f>
        <v>22Penguily</v>
      </c>
      <c r="F158" s="0" t="n">
        <v>22165</v>
      </c>
    </row>
    <row r="159" customFormat="false" ht="15" hidden="false" customHeight="false" outlineLevel="0" collapsed="false">
      <c r="B159" s="0" t="str">
        <f aca="false">IF(A$2=29,D509,IF(A$2=35,D859,IF(A$2=56,D1209,D159)))</f>
        <v>Penvénan</v>
      </c>
      <c r="C159" s="411" t="str">
        <f aca="false">LEFT(F159,2)</f>
        <v>22</v>
      </c>
      <c r="D159" s="0" t="s">
        <v>592</v>
      </c>
      <c r="E159" s="0" t="str">
        <f aca="false">CONCATENATE(C159,D159)</f>
        <v>22Penvénan</v>
      </c>
      <c r="F159" s="0" t="n">
        <v>22166</v>
      </c>
    </row>
    <row r="160" customFormat="false" ht="15" hidden="false" customHeight="false" outlineLevel="0" collapsed="false">
      <c r="B160" s="0" t="str">
        <f aca="false">IF(A$2=29,D510,IF(A$2=35,D860,IF(A$2=56,D1210,D160)))</f>
        <v>Perros-Guirec</v>
      </c>
      <c r="C160" s="411" t="str">
        <f aca="false">LEFT(F160,2)</f>
        <v>22</v>
      </c>
      <c r="D160" s="0" t="s">
        <v>593</v>
      </c>
      <c r="E160" s="0" t="str">
        <f aca="false">CONCATENATE(C160,D160)</f>
        <v>22Perros-Guirec</v>
      </c>
      <c r="F160" s="0" t="n">
        <v>22168</v>
      </c>
    </row>
    <row r="161" customFormat="false" ht="15" hidden="false" customHeight="false" outlineLevel="0" collapsed="false">
      <c r="B161" s="0" t="str">
        <f aca="false">IF(A$2=29,D511,IF(A$2=35,D861,IF(A$2=56,D1211,D161)))</f>
        <v>Peumerit-Quintin</v>
      </c>
      <c r="C161" s="411" t="str">
        <f aca="false">LEFT(F161,2)</f>
        <v>22</v>
      </c>
      <c r="D161" s="0" t="s">
        <v>594</v>
      </c>
      <c r="E161" s="0" t="str">
        <f aca="false">CONCATENATE(C161,D161)</f>
        <v>22Peumerit-Quintin</v>
      </c>
      <c r="F161" s="0" t="n">
        <v>22169</v>
      </c>
    </row>
    <row r="162" customFormat="false" ht="15" hidden="false" customHeight="false" outlineLevel="0" collapsed="false">
      <c r="B162" s="0" t="str">
        <f aca="false">IF(A$2=29,D512,IF(A$2=35,D862,IF(A$2=56,D1212,D162)))</f>
        <v>Plaine-Haute</v>
      </c>
      <c r="C162" s="411" t="str">
        <f aca="false">LEFT(F162,2)</f>
        <v>22</v>
      </c>
      <c r="D162" s="0" t="s">
        <v>595</v>
      </c>
      <c r="E162" s="0" t="str">
        <f aca="false">CONCATENATE(C162,D162)</f>
        <v>22Plaine-Haute</v>
      </c>
      <c r="F162" s="0" t="n">
        <v>22170</v>
      </c>
    </row>
    <row r="163" customFormat="false" ht="15" hidden="false" customHeight="false" outlineLevel="0" collapsed="false">
      <c r="B163" s="0" t="str">
        <f aca="false">IF(A$2=29,D513,IF(A$2=35,D863,IF(A$2=56,D1213,D163)))</f>
        <v>Plaintel</v>
      </c>
      <c r="C163" s="411" t="str">
        <f aca="false">LEFT(F163,2)</f>
        <v>22</v>
      </c>
      <c r="D163" s="0" t="s">
        <v>596</v>
      </c>
      <c r="E163" s="0" t="str">
        <f aca="false">CONCATENATE(C163,D163)</f>
        <v>22Plaintel</v>
      </c>
      <c r="F163" s="0" t="n">
        <v>22171</v>
      </c>
    </row>
    <row r="164" customFormat="false" ht="15" hidden="false" customHeight="false" outlineLevel="0" collapsed="false">
      <c r="B164" s="0" t="str">
        <f aca="false">IF(A$2=29,D514,IF(A$2=35,D864,IF(A$2=56,D1214,D164)))</f>
        <v>Plancoët</v>
      </c>
      <c r="C164" s="411" t="str">
        <f aca="false">LEFT(F164,2)</f>
        <v>22</v>
      </c>
      <c r="D164" s="0" t="s">
        <v>597</v>
      </c>
      <c r="E164" s="0" t="str">
        <f aca="false">CONCATENATE(C164,D164)</f>
        <v>22Plancoët</v>
      </c>
      <c r="F164" s="0" t="n">
        <v>22172</v>
      </c>
    </row>
    <row r="165" customFormat="false" ht="15" hidden="false" customHeight="false" outlineLevel="0" collapsed="false">
      <c r="B165" s="0" t="str">
        <f aca="false">IF(A$2=29,D515,IF(A$2=35,D865,IF(A$2=56,D1215,D165)))</f>
        <v>Pléboulle</v>
      </c>
      <c r="C165" s="411" t="str">
        <f aca="false">LEFT(F165,2)</f>
        <v>22</v>
      </c>
      <c r="D165" s="0" t="s">
        <v>598</v>
      </c>
      <c r="E165" s="0" t="str">
        <f aca="false">CONCATENATE(C165,D165)</f>
        <v>22Pléboulle</v>
      </c>
      <c r="F165" s="0" t="n">
        <v>22174</v>
      </c>
    </row>
    <row r="166" customFormat="false" ht="15" hidden="false" customHeight="false" outlineLevel="0" collapsed="false">
      <c r="B166" s="0" t="str">
        <f aca="false">IF(A$2=29,D516,IF(A$2=35,D866,IF(A$2=56,D1216,D166)))</f>
        <v>Plédéliac</v>
      </c>
      <c r="C166" s="411" t="str">
        <f aca="false">LEFT(F166,2)</f>
        <v>22</v>
      </c>
      <c r="D166" s="0" t="s">
        <v>599</v>
      </c>
      <c r="E166" s="0" t="str">
        <f aca="false">CONCATENATE(C166,D166)</f>
        <v>22Plédéliac</v>
      </c>
      <c r="F166" s="0" t="n">
        <v>22175</v>
      </c>
    </row>
    <row r="167" customFormat="false" ht="15" hidden="false" customHeight="false" outlineLevel="0" collapsed="false">
      <c r="B167" s="0" t="str">
        <f aca="false">IF(A$2=29,D517,IF(A$2=35,D867,IF(A$2=56,D1217,D167)))</f>
        <v>Plédran</v>
      </c>
      <c r="C167" s="411" t="str">
        <f aca="false">LEFT(F167,2)</f>
        <v>22</v>
      </c>
      <c r="D167" s="0" t="s">
        <v>600</v>
      </c>
      <c r="E167" s="0" t="str">
        <f aca="false">CONCATENATE(C167,D167)</f>
        <v>22Plédran</v>
      </c>
      <c r="F167" s="0" t="n">
        <v>22176</v>
      </c>
    </row>
    <row r="168" customFormat="false" ht="15" hidden="false" customHeight="false" outlineLevel="0" collapsed="false">
      <c r="B168" s="0" t="str">
        <f aca="false">IF(A$2=29,D518,IF(A$2=35,D868,IF(A$2=56,D1218,D168)))</f>
        <v>Pléguien</v>
      </c>
      <c r="C168" s="411" t="str">
        <f aca="false">LEFT(F168,2)</f>
        <v>22</v>
      </c>
      <c r="D168" s="0" t="s">
        <v>601</v>
      </c>
      <c r="E168" s="0" t="str">
        <f aca="false">CONCATENATE(C168,D168)</f>
        <v>22Pléguien</v>
      </c>
      <c r="F168" s="0" t="n">
        <v>22177</v>
      </c>
    </row>
    <row r="169" customFormat="false" ht="15" hidden="false" customHeight="false" outlineLevel="0" collapsed="false">
      <c r="B169" s="0" t="str">
        <f aca="false">IF(A$2=29,D519,IF(A$2=35,D869,IF(A$2=56,D1219,D169)))</f>
        <v>Pléhédel</v>
      </c>
      <c r="C169" s="411" t="str">
        <f aca="false">LEFT(F169,2)</f>
        <v>22</v>
      </c>
      <c r="D169" s="0" t="s">
        <v>602</v>
      </c>
      <c r="E169" s="0" t="str">
        <f aca="false">CONCATENATE(C169,D169)</f>
        <v>22Pléhédel</v>
      </c>
      <c r="F169" s="0" t="n">
        <v>22178</v>
      </c>
    </row>
    <row r="170" customFormat="false" ht="15" hidden="false" customHeight="false" outlineLevel="0" collapsed="false">
      <c r="B170" s="0" t="str">
        <f aca="false">IF(A$2=29,D520,IF(A$2=35,D870,IF(A$2=56,D1220,D170)))</f>
        <v>Plélan-le-Petit</v>
      </c>
      <c r="C170" s="411" t="str">
        <f aca="false">LEFT(F170,2)</f>
        <v>22</v>
      </c>
      <c r="D170" s="0" t="s">
        <v>603</v>
      </c>
      <c r="E170" s="0" t="str">
        <f aca="false">CONCATENATE(C170,D170)</f>
        <v>22Plélan-le-Petit</v>
      </c>
      <c r="F170" s="0" t="n">
        <v>22180</v>
      </c>
    </row>
    <row r="171" customFormat="false" ht="15" hidden="false" customHeight="false" outlineLevel="0" collapsed="false">
      <c r="B171" s="0" t="str">
        <f aca="false">IF(A$2=29,D521,IF(A$2=35,D871,IF(A$2=56,D1221,D171)))</f>
        <v>Plélauff</v>
      </c>
      <c r="C171" s="411" t="str">
        <f aca="false">LEFT(F171,2)</f>
        <v>22</v>
      </c>
      <c r="D171" s="0" t="s">
        <v>604</v>
      </c>
      <c r="E171" s="0" t="str">
        <f aca="false">CONCATENATE(C171,D171)</f>
        <v>22Plélauff</v>
      </c>
      <c r="F171" s="0" t="n">
        <v>22181</v>
      </c>
    </row>
    <row r="172" customFormat="false" ht="15" hidden="false" customHeight="false" outlineLevel="0" collapsed="false">
      <c r="B172" s="0" t="str">
        <f aca="false">IF(A$2=29,D522,IF(A$2=35,D872,IF(A$2=56,D1222,D172)))</f>
        <v>Plélo</v>
      </c>
      <c r="C172" s="411" t="str">
        <f aca="false">LEFT(F172,2)</f>
        <v>22</v>
      </c>
      <c r="D172" s="0" t="s">
        <v>605</v>
      </c>
      <c r="E172" s="0" t="str">
        <f aca="false">CONCATENATE(C172,D172)</f>
        <v>22Plélo</v>
      </c>
      <c r="F172" s="0" t="n">
        <v>22182</v>
      </c>
    </row>
    <row r="173" customFormat="false" ht="15" hidden="false" customHeight="false" outlineLevel="0" collapsed="false">
      <c r="B173" s="0" t="str">
        <f aca="false">IF(A$2=29,D523,IF(A$2=35,D873,IF(A$2=56,D1223,D173)))</f>
        <v>Plémet</v>
      </c>
      <c r="C173" s="411" t="str">
        <f aca="false">LEFT(F173,2)</f>
        <v>22</v>
      </c>
      <c r="D173" s="0" t="s">
        <v>606</v>
      </c>
      <c r="E173" s="0" t="str">
        <f aca="false">CONCATENATE(C173,D173)</f>
        <v>22Plémet</v>
      </c>
      <c r="F173" s="0" t="n">
        <v>22183</v>
      </c>
    </row>
    <row r="174" customFormat="false" ht="15" hidden="false" customHeight="false" outlineLevel="0" collapsed="false">
      <c r="B174" s="0" t="str">
        <f aca="false">IF(A$2=29,D524,IF(A$2=35,D874,IF(A$2=56,D1224,D174)))</f>
        <v>Plémy</v>
      </c>
      <c r="C174" s="411" t="str">
        <f aca="false">LEFT(F174,2)</f>
        <v>22</v>
      </c>
      <c r="D174" s="0" t="s">
        <v>607</v>
      </c>
      <c r="E174" s="0" t="str">
        <f aca="false">CONCATENATE(C174,D174)</f>
        <v>22Plémy</v>
      </c>
      <c r="F174" s="0" t="n">
        <v>22184</v>
      </c>
    </row>
    <row r="175" customFormat="false" ht="15" hidden="false" customHeight="false" outlineLevel="0" collapsed="false">
      <c r="B175" s="0" t="str">
        <f aca="false">IF(A$2=29,D525,IF(A$2=35,D875,IF(A$2=56,D1225,D175)))</f>
        <v>Plénée-Jugon</v>
      </c>
      <c r="C175" s="411" t="str">
        <f aca="false">LEFT(F175,2)</f>
        <v>22</v>
      </c>
      <c r="D175" s="0" t="s">
        <v>608</v>
      </c>
      <c r="E175" s="0" t="str">
        <f aca="false">CONCATENATE(C175,D175)</f>
        <v>22Plénée-Jugon</v>
      </c>
      <c r="F175" s="0" t="n">
        <v>22185</v>
      </c>
    </row>
    <row r="176" customFormat="false" ht="15" hidden="false" customHeight="false" outlineLevel="0" collapsed="false">
      <c r="B176" s="0" t="str">
        <f aca="false">IF(A$2=29,D526,IF(A$2=35,D876,IF(A$2=56,D1226,D176)))</f>
        <v>Pléneuf-Val-André</v>
      </c>
      <c r="C176" s="411" t="str">
        <f aca="false">LEFT(F176,2)</f>
        <v>22</v>
      </c>
      <c r="D176" s="0" t="s">
        <v>609</v>
      </c>
      <c r="E176" s="0" t="str">
        <f aca="false">CONCATENATE(C176,D176)</f>
        <v>22Pléneuf-Val-André</v>
      </c>
      <c r="F176" s="0" t="n">
        <v>22186</v>
      </c>
    </row>
    <row r="177" customFormat="false" ht="15" hidden="false" customHeight="false" outlineLevel="0" collapsed="false">
      <c r="B177" s="0" t="str">
        <f aca="false">IF(A$2=29,D527,IF(A$2=35,D877,IF(A$2=56,D1227,D177)))</f>
        <v>Plérin</v>
      </c>
      <c r="C177" s="411" t="str">
        <f aca="false">LEFT(F177,2)</f>
        <v>22</v>
      </c>
      <c r="D177" s="0" t="s">
        <v>610</v>
      </c>
      <c r="E177" s="0" t="str">
        <f aca="false">CONCATENATE(C177,D177)</f>
        <v>22Plérin</v>
      </c>
      <c r="F177" s="0" t="n">
        <v>22187</v>
      </c>
    </row>
    <row r="178" customFormat="false" ht="15" hidden="false" customHeight="false" outlineLevel="0" collapsed="false">
      <c r="B178" s="0" t="str">
        <f aca="false">IF(A$2=29,D528,IF(A$2=35,D878,IF(A$2=56,D1228,D178)))</f>
        <v>Plerneuf</v>
      </c>
      <c r="C178" s="411" t="str">
        <f aca="false">LEFT(F178,2)</f>
        <v>22</v>
      </c>
      <c r="D178" s="0" t="s">
        <v>611</v>
      </c>
      <c r="E178" s="0" t="str">
        <f aca="false">CONCATENATE(C178,D178)</f>
        <v>22Plerneuf</v>
      </c>
      <c r="F178" s="0" t="n">
        <v>22188</v>
      </c>
    </row>
    <row r="179" customFormat="false" ht="15" hidden="false" customHeight="false" outlineLevel="0" collapsed="false">
      <c r="B179" s="0" t="str">
        <f aca="false">IF(A$2=29,D529,IF(A$2=35,D879,IF(A$2=56,D1229,D179)))</f>
        <v>Plésidy</v>
      </c>
      <c r="C179" s="411" t="str">
        <f aca="false">LEFT(F179,2)</f>
        <v>22</v>
      </c>
      <c r="D179" s="0" t="s">
        <v>612</v>
      </c>
      <c r="E179" s="0" t="str">
        <f aca="false">CONCATENATE(C179,D179)</f>
        <v>22Plésidy</v>
      </c>
      <c r="F179" s="0" t="n">
        <v>22189</v>
      </c>
    </row>
    <row r="180" customFormat="false" ht="15" hidden="false" customHeight="false" outlineLevel="0" collapsed="false">
      <c r="B180" s="0" t="str">
        <f aca="false">IF(A$2=29,D530,IF(A$2=35,D880,IF(A$2=56,D1230,D180)))</f>
        <v>Pleslin-Trigavou</v>
      </c>
      <c r="C180" s="411" t="str">
        <f aca="false">LEFT(F180,2)</f>
        <v>22</v>
      </c>
      <c r="D180" s="0" t="s">
        <v>613</v>
      </c>
      <c r="E180" s="0" t="str">
        <f aca="false">CONCATENATE(C180,D180)</f>
        <v>22Pleslin-Trigavou</v>
      </c>
      <c r="F180" s="0" t="n">
        <v>22190</v>
      </c>
    </row>
    <row r="181" customFormat="false" ht="15" hidden="false" customHeight="false" outlineLevel="0" collapsed="false">
      <c r="B181" s="0" t="str">
        <f aca="false">IF(A$2=29,D531,IF(A$2=35,D881,IF(A$2=56,D1231,D181)))</f>
        <v>Plestan</v>
      </c>
      <c r="C181" s="411" t="str">
        <f aca="false">LEFT(F181,2)</f>
        <v>22</v>
      </c>
      <c r="D181" s="0" t="s">
        <v>614</v>
      </c>
      <c r="E181" s="0" t="str">
        <f aca="false">CONCATENATE(C181,D181)</f>
        <v>22Plestan</v>
      </c>
      <c r="F181" s="0" t="n">
        <v>22193</v>
      </c>
    </row>
    <row r="182" customFormat="false" ht="15" hidden="false" customHeight="false" outlineLevel="0" collapsed="false">
      <c r="B182" s="0" t="str">
        <f aca="false">IF(A$2=29,D532,IF(A$2=35,D882,IF(A$2=56,D1232,D182)))</f>
        <v>Plestin-les-Grèves</v>
      </c>
      <c r="C182" s="411" t="str">
        <f aca="false">LEFT(F182,2)</f>
        <v>22</v>
      </c>
      <c r="D182" s="0" t="s">
        <v>615</v>
      </c>
      <c r="E182" s="0" t="str">
        <f aca="false">CONCATENATE(C182,D182)</f>
        <v>22Plestin-les-Grèves</v>
      </c>
      <c r="F182" s="0" t="n">
        <v>22194</v>
      </c>
    </row>
    <row r="183" customFormat="false" ht="15" hidden="false" customHeight="false" outlineLevel="0" collapsed="false">
      <c r="B183" s="0" t="str">
        <f aca="false">IF(A$2=29,D533,IF(A$2=35,D883,IF(A$2=56,D1233,D183)))</f>
        <v>Pleubian</v>
      </c>
      <c r="C183" s="411" t="str">
        <f aca="false">LEFT(F183,2)</f>
        <v>22</v>
      </c>
      <c r="D183" s="0" t="s">
        <v>616</v>
      </c>
      <c r="E183" s="0" t="str">
        <f aca="false">CONCATENATE(C183,D183)</f>
        <v>22Pleubian</v>
      </c>
      <c r="F183" s="0" t="n">
        <v>22195</v>
      </c>
    </row>
    <row r="184" customFormat="false" ht="15" hidden="false" customHeight="false" outlineLevel="0" collapsed="false">
      <c r="B184" s="0" t="str">
        <f aca="false">IF(A$2=29,D534,IF(A$2=35,D884,IF(A$2=56,D1234,D184)))</f>
        <v>Pleudaniel</v>
      </c>
      <c r="C184" s="411" t="str">
        <f aca="false">LEFT(F184,2)</f>
        <v>22</v>
      </c>
      <c r="D184" s="0" t="s">
        <v>617</v>
      </c>
      <c r="E184" s="0" t="str">
        <f aca="false">CONCATENATE(C184,D184)</f>
        <v>22Pleudaniel</v>
      </c>
      <c r="F184" s="0" t="n">
        <v>22196</v>
      </c>
    </row>
    <row r="185" customFormat="false" ht="15" hidden="false" customHeight="false" outlineLevel="0" collapsed="false">
      <c r="B185" s="0" t="str">
        <f aca="false">IF(A$2=29,D535,IF(A$2=35,D885,IF(A$2=56,D1235,D185)))</f>
        <v>Pleudihen-sur-Rance</v>
      </c>
      <c r="C185" s="411" t="str">
        <f aca="false">LEFT(F185,2)</f>
        <v>22</v>
      </c>
      <c r="D185" s="0" t="s">
        <v>618</v>
      </c>
      <c r="E185" s="0" t="str">
        <f aca="false">CONCATENATE(C185,D185)</f>
        <v>22Pleudihen-sur-Rance</v>
      </c>
      <c r="F185" s="0" t="n">
        <v>22197</v>
      </c>
    </row>
    <row r="186" customFormat="false" ht="15" hidden="false" customHeight="false" outlineLevel="0" collapsed="false">
      <c r="B186" s="0" t="str">
        <f aca="false">IF(A$2=29,D536,IF(A$2=35,D886,IF(A$2=56,D1236,D186)))</f>
        <v>Pleumeur-Bodou</v>
      </c>
      <c r="C186" s="411" t="str">
        <f aca="false">LEFT(F186,2)</f>
        <v>22</v>
      </c>
      <c r="D186" s="0" t="s">
        <v>619</v>
      </c>
      <c r="E186" s="0" t="str">
        <f aca="false">CONCATENATE(C186,D186)</f>
        <v>22Pleumeur-Bodou</v>
      </c>
      <c r="F186" s="0" t="n">
        <v>22198</v>
      </c>
    </row>
    <row r="187" customFormat="false" ht="15" hidden="false" customHeight="false" outlineLevel="0" collapsed="false">
      <c r="B187" s="0" t="str">
        <f aca="false">IF(A$2=29,D537,IF(A$2=35,D887,IF(A$2=56,D1237,D187)))</f>
        <v>Pleumeur-Gautier</v>
      </c>
      <c r="C187" s="411" t="str">
        <f aca="false">LEFT(F187,2)</f>
        <v>22</v>
      </c>
      <c r="D187" s="0" t="s">
        <v>620</v>
      </c>
      <c r="E187" s="0" t="str">
        <f aca="false">CONCATENATE(C187,D187)</f>
        <v>22Pleumeur-Gautier</v>
      </c>
      <c r="F187" s="0" t="n">
        <v>22199</v>
      </c>
    </row>
    <row r="188" customFormat="false" ht="15" hidden="false" customHeight="false" outlineLevel="0" collapsed="false">
      <c r="B188" s="0" t="str">
        <f aca="false">IF(A$2=29,D538,IF(A$2=35,D888,IF(A$2=56,D1238,D188)))</f>
        <v>Pléven</v>
      </c>
      <c r="C188" s="411" t="str">
        <f aca="false">LEFT(F188,2)</f>
        <v>22</v>
      </c>
      <c r="D188" s="0" t="s">
        <v>621</v>
      </c>
      <c r="E188" s="0" t="str">
        <f aca="false">CONCATENATE(C188,D188)</f>
        <v>22Pléven</v>
      </c>
      <c r="F188" s="0" t="n">
        <v>22200</v>
      </c>
    </row>
    <row r="189" customFormat="false" ht="15" hidden="false" customHeight="false" outlineLevel="0" collapsed="false">
      <c r="B189" s="0" t="str">
        <f aca="false">IF(A$2=29,D539,IF(A$2=35,D889,IF(A$2=56,D1239,D189)))</f>
        <v>Plévenon</v>
      </c>
      <c r="C189" s="411" t="str">
        <f aca="false">LEFT(F189,2)</f>
        <v>22</v>
      </c>
      <c r="D189" s="0" t="s">
        <v>622</v>
      </c>
      <c r="E189" s="0" t="str">
        <f aca="false">CONCATENATE(C189,D189)</f>
        <v>22Plévenon</v>
      </c>
      <c r="F189" s="0" t="n">
        <v>22201</v>
      </c>
    </row>
    <row r="190" customFormat="false" ht="15" hidden="false" customHeight="false" outlineLevel="0" collapsed="false">
      <c r="B190" s="0" t="str">
        <f aca="false">IF(A$2=29,D540,IF(A$2=35,D890,IF(A$2=56,D1240,D190)))</f>
        <v>Plévin</v>
      </c>
      <c r="C190" s="411" t="str">
        <f aca="false">LEFT(F190,2)</f>
        <v>22</v>
      </c>
      <c r="D190" s="0" t="s">
        <v>623</v>
      </c>
      <c r="E190" s="0" t="str">
        <f aca="false">CONCATENATE(C190,D190)</f>
        <v>22Plévin</v>
      </c>
      <c r="F190" s="0" t="n">
        <v>22202</v>
      </c>
    </row>
    <row r="191" customFormat="false" ht="15" hidden="false" customHeight="false" outlineLevel="0" collapsed="false">
      <c r="B191" s="0" t="str">
        <f aca="false">IF(A$2=29,D541,IF(A$2=35,D891,IF(A$2=56,D1241,D191)))</f>
        <v>Plœuc-L'Hermitage</v>
      </c>
      <c r="C191" s="411" t="str">
        <f aca="false">LEFT(F191,2)</f>
        <v>22</v>
      </c>
      <c r="D191" s="0" t="s">
        <v>624</v>
      </c>
      <c r="E191" s="0" t="str">
        <f aca="false">CONCATENATE(C191,D191)</f>
        <v>22Plœuc-L'Hermitage</v>
      </c>
      <c r="F191" s="0" t="n">
        <v>22203</v>
      </c>
    </row>
    <row r="192" customFormat="false" ht="15" hidden="false" customHeight="false" outlineLevel="0" collapsed="false">
      <c r="B192" s="0" t="str">
        <f aca="false">IF(A$2=29,D542,IF(A$2=35,D892,IF(A$2=56,D1242,D192)))</f>
        <v>Ploëzal</v>
      </c>
      <c r="C192" s="411" t="str">
        <f aca="false">LEFT(F192,2)</f>
        <v>22</v>
      </c>
      <c r="D192" s="0" t="s">
        <v>625</v>
      </c>
      <c r="E192" s="0" t="str">
        <f aca="false">CONCATENATE(C192,D192)</f>
        <v>22Ploëzal</v>
      </c>
      <c r="F192" s="0" t="n">
        <v>22204</v>
      </c>
    </row>
    <row r="193" customFormat="false" ht="15" hidden="false" customHeight="false" outlineLevel="0" collapsed="false">
      <c r="B193" s="0" t="str">
        <f aca="false">IF(A$2=29,D543,IF(A$2=35,D893,IF(A$2=56,D1243,D193)))</f>
        <v>Plorec-sur-Arguenon</v>
      </c>
      <c r="C193" s="411" t="str">
        <f aca="false">LEFT(F193,2)</f>
        <v>22</v>
      </c>
      <c r="D193" s="0" t="s">
        <v>626</v>
      </c>
      <c r="E193" s="0" t="str">
        <f aca="false">CONCATENATE(C193,D193)</f>
        <v>22Plorec-sur-Arguenon</v>
      </c>
      <c r="F193" s="0" t="n">
        <v>22205</v>
      </c>
    </row>
    <row r="194" customFormat="false" ht="15" hidden="false" customHeight="false" outlineLevel="0" collapsed="false">
      <c r="B194" s="0" t="str">
        <f aca="false">IF(A$2=29,D544,IF(A$2=35,D894,IF(A$2=56,D1244,D194)))</f>
        <v>Plouaret</v>
      </c>
      <c r="C194" s="411" t="str">
        <f aca="false">LEFT(F194,2)</f>
        <v>22</v>
      </c>
      <c r="D194" s="0" t="s">
        <v>627</v>
      </c>
      <c r="E194" s="0" t="str">
        <f aca="false">CONCATENATE(C194,D194)</f>
        <v>22Plouaret</v>
      </c>
      <c r="F194" s="0" t="n">
        <v>22207</v>
      </c>
    </row>
    <row r="195" customFormat="false" ht="15" hidden="false" customHeight="false" outlineLevel="0" collapsed="false">
      <c r="B195" s="0" t="str">
        <f aca="false">IF(A$2=29,D545,IF(A$2=35,D895,IF(A$2=56,D1245,D195)))</f>
        <v>Plouasne</v>
      </c>
      <c r="C195" s="411" t="str">
        <f aca="false">LEFT(F195,2)</f>
        <v>22</v>
      </c>
      <c r="D195" s="0" t="s">
        <v>628</v>
      </c>
      <c r="E195" s="0" t="str">
        <f aca="false">CONCATENATE(C195,D195)</f>
        <v>22Plouasne</v>
      </c>
      <c r="F195" s="0" t="n">
        <v>22208</v>
      </c>
    </row>
    <row r="196" customFormat="false" ht="15" hidden="false" customHeight="false" outlineLevel="0" collapsed="false">
      <c r="B196" s="0" t="str">
        <f aca="false">IF(A$2=29,D546,IF(A$2=35,D896,IF(A$2=56,D1246,D196)))</f>
        <v>Ploubazlanec</v>
      </c>
      <c r="C196" s="411" t="str">
        <f aca="false">LEFT(F196,2)</f>
        <v>22</v>
      </c>
      <c r="D196" s="0" t="s">
        <v>629</v>
      </c>
      <c r="E196" s="0" t="str">
        <f aca="false">CONCATENATE(C196,D196)</f>
        <v>22Ploubazlanec</v>
      </c>
      <c r="F196" s="0" t="n">
        <v>22210</v>
      </c>
    </row>
    <row r="197" customFormat="false" ht="15" hidden="false" customHeight="false" outlineLevel="0" collapsed="false">
      <c r="B197" s="0" t="str">
        <f aca="false">IF(A$2=29,D547,IF(A$2=35,D897,IF(A$2=56,D1247,D197)))</f>
        <v>Ploubezre</v>
      </c>
      <c r="C197" s="411" t="str">
        <f aca="false">LEFT(F197,2)</f>
        <v>22</v>
      </c>
      <c r="D197" s="0" t="s">
        <v>630</v>
      </c>
      <c r="E197" s="0" t="str">
        <f aca="false">CONCATENATE(C197,D197)</f>
        <v>22Ploubezre</v>
      </c>
      <c r="F197" s="0" t="n">
        <v>22211</v>
      </c>
    </row>
    <row r="198" customFormat="false" ht="15" hidden="false" customHeight="false" outlineLevel="0" collapsed="false">
      <c r="B198" s="0" t="str">
        <f aca="false">IF(A$2=29,D548,IF(A$2=35,D898,IF(A$2=56,D1248,D198)))</f>
        <v>Plouëc-du-Trieux</v>
      </c>
      <c r="C198" s="411" t="str">
        <f aca="false">LEFT(F198,2)</f>
        <v>22</v>
      </c>
      <c r="D198" s="0" t="s">
        <v>631</v>
      </c>
      <c r="E198" s="0" t="str">
        <f aca="false">CONCATENATE(C198,D198)</f>
        <v>22Plouëc-du-Trieux</v>
      </c>
      <c r="F198" s="0" t="n">
        <v>22212</v>
      </c>
    </row>
    <row r="199" customFormat="false" ht="15" hidden="false" customHeight="false" outlineLevel="0" collapsed="false">
      <c r="B199" s="0" t="str">
        <f aca="false">IF(A$2=29,D549,IF(A$2=35,D899,IF(A$2=56,D1249,D199)))</f>
        <v>Plouër-sur-Rance</v>
      </c>
      <c r="C199" s="411" t="str">
        <f aca="false">LEFT(F199,2)</f>
        <v>22</v>
      </c>
      <c r="D199" s="0" t="s">
        <v>632</v>
      </c>
      <c r="E199" s="0" t="str">
        <f aca="false">CONCATENATE(C199,D199)</f>
        <v>22Plouër-sur-Rance</v>
      </c>
      <c r="F199" s="0" t="n">
        <v>22213</v>
      </c>
    </row>
    <row r="200" customFormat="false" ht="15" hidden="false" customHeight="false" outlineLevel="0" collapsed="false">
      <c r="B200" s="0" t="str">
        <f aca="false">IF(A$2=29,D550,IF(A$2=35,D900,IF(A$2=56,D1250,D200)))</f>
        <v>Plouézec</v>
      </c>
      <c r="C200" s="411" t="str">
        <f aca="false">LEFT(F200,2)</f>
        <v>22</v>
      </c>
      <c r="D200" s="0" t="s">
        <v>633</v>
      </c>
      <c r="E200" s="0" t="str">
        <f aca="false">CONCATENATE(C200,D200)</f>
        <v>22Plouézec</v>
      </c>
      <c r="F200" s="0" t="n">
        <v>22214</v>
      </c>
    </row>
    <row r="201" customFormat="false" ht="15" hidden="false" customHeight="false" outlineLevel="0" collapsed="false">
      <c r="B201" s="0" t="str">
        <f aca="false">IF(A$2=29,D551,IF(A$2=35,D901,IF(A$2=56,D1251,D201)))</f>
        <v>Ploufragan</v>
      </c>
      <c r="C201" s="411" t="str">
        <f aca="false">LEFT(F201,2)</f>
        <v>22</v>
      </c>
      <c r="D201" s="0" t="s">
        <v>634</v>
      </c>
      <c r="E201" s="0" t="str">
        <f aca="false">CONCATENATE(C201,D201)</f>
        <v>22Ploufragan</v>
      </c>
      <c r="F201" s="0" t="n">
        <v>22215</v>
      </c>
    </row>
    <row r="202" customFormat="false" ht="15" hidden="false" customHeight="false" outlineLevel="0" collapsed="false">
      <c r="B202" s="0" t="str">
        <f aca="false">IF(A$2=29,D552,IF(A$2=35,D902,IF(A$2=56,D1252,D202)))</f>
        <v>Plougonver</v>
      </c>
      <c r="C202" s="411" t="str">
        <f aca="false">LEFT(F202,2)</f>
        <v>22</v>
      </c>
      <c r="D202" s="0" t="s">
        <v>635</v>
      </c>
      <c r="E202" s="0" t="str">
        <f aca="false">CONCATENATE(C202,D202)</f>
        <v>22Plougonver</v>
      </c>
      <c r="F202" s="0" t="n">
        <v>22216</v>
      </c>
    </row>
    <row r="203" customFormat="false" ht="15" hidden="false" customHeight="false" outlineLevel="0" collapsed="false">
      <c r="B203" s="0" t="str">
        <f aca="false">IF(A$2=29,D553,IF(A$2=35,D903,IF(A$2=56,D1253,D203)))</f>
        <v>Plougras</v>
      </c>
      <c r="C203" s="411" t="str">
        <f aca="false">LEFT(F203,2)</f>
        <v>22</v>
      </c>
      <c r="D203" s="0" t="s">
        <v>636</v>
      </c>
      <c r="E203" s="0" t="str">
        <f aca="false">CONCATENATE(C203,D203)</f>
        <v>22Plougras</v>
      </c>
      <c r="F203" s="0" t="n">
        <v>22217</v>
      </c>
    </row>
    <row r="204" customFormat="false" ht="15" hidden="false" customHeight="false" outlineLevel="0" collapsed="false">
      <c r="B204" s="0" t="str">
        <f aca="false">IF(A$2=29,D554,IF(A$2=35,D904,IF(A$2=56,D1254,D204)))</f>
        <v>Plougrescant</v>
      </c>
      <c r="C204" s="411" t="str">
        <f aca="false">LEFT(F204,2)</f>
        <v>22</v>
      </c>
      <c r="D204" s="0" t="s">
        <v>637</v>
      </c>
      <c r="E204" s="0" t="str">
        <f aca="false">CONCATENATE(C204,D204)</f>
        <v>22Plougrescant</v>
      </c>
      <c r="F204" s="0" t="n">
        <v>22218</v>
      </c>
    </row>
    <row r="205" customFormat="false" ht="15" hidden="false" customHeight="false" outlineLevel="0" collapsed="false">
      <c r="B205" s="0" t="str">
        <f aca="false">IF(A$2=29,D555,IF(A$2=35,D905,IF(A$2=56,D1255,D205)))</f>
        <v>Plouguenast-Langast</v>
      </c>
      <c r="C205" s="411" t="str">
        <f aca="false">LEFT(F205,2)</f>
        <v>22</v>
      </c>
      <c r="D205" s="0" t="s">
        <v>638</v>
      </c>
      <c r="E205" s="0" t="str">
        <f aca="false">CONCATENATE(C205,D205)</f>
        <v>22Plouguenast-Langast</v>
      </c>
      <c r="F205" s="0" t="n">
        <v>22219</v>
      </c>
    </row>
    <row r="206" customFormat="false" ht="15" hidden="false" customHeight="false" outlineLevel="0" collapsed="false">
      <c r="B206" s="0" t="str">
        <f aca="false">IF(A$2=29,D556,IF(A$2=35,D906,IF(A$2=56,D1256,D206)))</f>
        <v>Plouguernével</v>
      </c>
      <c r="C206" s="411" t="str">
        <f aca="false">LEFT(F206,2)</f>
        <v>22</v>
      </c>
      <c r="D206" s="0" t="s">
        <v>639</v>
      </c>
      <c r="E206" s="0" t="str">
        <f aca="false">CONCATENATE(C206,D206)</f>
        <v>22Plouguernével</v>
      </c>
      <c r="F206" s="0" t="n">
        <v>22220</v>
      </c>
    </row>
    <row r="207" customFormat="false" ht="15" hidden="false" customHeight="false" outlineLevel="0" collapsed="false">
      <c r="B207" s="0" t="str">
        <f aca="false">IF(A$2=29,D557,IF(A$2=35,D907,IF(A$2=56,D1257,D207)))</f>
        <v>Plouguiel</v>
      </c>
      <c r="C207" s="411" t="str">
        <f aca="false">LEFT(F207,2)</f>
        <v>22</v>
      </c>
      <c r="D207" s="0" t="s">
        <v>640</v>
      </c>
      <c r="E207" s="0" t="str">
        <f aca="false">CONCATENATE(C207,D207)</f>
        <v>22Plouguiel</v>
      </c>
      <c r="F207" s="0" t="n">
        <v>22221</v>
      </c>
    </row>
    <row r="208" customFormat="false" ht="15" hidden="false" customHeight="false" outlineLevel="0" collapsed="false">
      <c r="B208" s="0" t="str">
        <f aca="false">IF(A$2=29,D558,IF(A$2=35,D908,IF(A$2=56,D1258,D208)))</f>
        <v>Plouha</v>
      </c>
      <c r="C208" s="411" t="str">
        <f aca="false">LEFT(F208,2)</f>
        <v>22</v>
      </c>
      <c r="D208" s="0" t="s">
        <v>641</v>
      </c>
      <c r="E208" s="0" t="str">
        <f aca="false">CONCATENATE(C208,D208)</f>
        <v>22Plouha</v>
      </c>
      <c r="F208" s="0" t="n">
        <v>22222</v>
      </c>
    </row>
    <row r="209" customFormat="false" ht="15" hidden="false" customHeight="false" outlineLevel="0" collapsed="false">
      <c r="B209" s="0" t="str">
        <f aca="false">IF(A$2=29,D559,IF(A$2=35,D909,IF(A$2=56,D1259,D209)))</f>
        <v>Plouisy</v>
      </c>
      <c r="C209" s="411" t="str">
        <f aca="false">LEFT(F209,2)</f>
        <v>22</v>
      </c>
      <c r="D209" s="0" t="s">
        <v>642</v>
      </c>
      <c r="E209" s="0" t="str">
        <f aca="false">CONCATENATE(C209,D209)</f>
        <v>22Plouisy</v>
      </c>
      <c r="F209" s="0" t="n">
        <v>22223</v>
      </c>
    </row>
    <row r="210" customFormat="false" ht="15" hidden="false" customHeight="false" outlineLevel="0" collapsed="false">
      <c r="B210" s="0" t="str">
        <f aca="false">IF(A$2=29,D560,IF(A$2=35,D910,IF(A$2=56,D1260,D210)))</f>
        <v>Ploulec'h</v>
      </c>
      <c r="C210" s="411" t="str">
        <f aca="false">LEFT(F210,2)</f>
        <v>22</v>
      </c>
      <c r="D210" s="0" t="s">
        <v>643</v>
      </c>
      <c r="E210" s="0" t="str">
        <f aca="false">CONCATENATE(C210,D210)</f>
        <v>22Ploulec'h</v>
      </c>
      <c r="F210" s="0" t="n">
        <v>22224</v>
      </c>
    </row>
    <row r="211" customFormat="false" ht="15" hidden="false" customHeight="false" outlineLevel="0" collapsed="false">
      <c r="B211" s="0" t="str">
        <f aca="false">IF(A$2=29,D561,IF(A$2=35,D911,IF(A$2=56,D1261,D211)))</f>
        <v>Ploumagoar</v>
      </c>
      <c r="C211" s="411" t="str">
        <f aca="false">LEFT(F211,2)</f>
        <v>22</v>
      </c>
      <c r="D211" s="0" t="s">
        <v>644</v>
      </c>
      <c r="E211" s="0" t="str">
        <f aca="false">CONCATENATE(C211,D211)</f>
        <v>22Ploumagoar</v>
      </c>
      <c r="F211" s="0" t="n">
        <v>22225</v>
      </c>
    </row>
    <row r="212" customFormat="false" ht="15" hidden="false" customHeight="false" outlineLevel="0" collapsed="false">
      <c r="B212" s="0" t="str">
        <f aca="false">IF(A$2=29,D562,IF(A$2=35,D912,IF(A$2=56,D1262,D212)))</f>
        <v>Ploumilliau</v>
      </c>
      <c r="C212" s="411" t="str">
        <f aca="false">LEFT(F212,2)</f>
        <v>22</v>
      </c>
      <c r="D212" s="0" t="s">
        <v>645</v>
      </c>
      <c r="E212" s="0" t="str">
        <f aca="false">CONCATENATE(C212,D212)</f>
        <v>22Ploumilliau</v>
      </c>
      <c r="F212" s="0" t="n">
        <v>22226</v>
      </c>
    </row>
    <row r="213" customFormat="false" ht="15" hidden="false" customHeight="false" outlineLevel="0" collapsed="false">
      <c r="B213" s="0" t="str">
        <f aca="false">IF(A$2=29,D563,IF(A$2=35,D913,IF(A$2=56,D1263,D213)))</f>
        <v>Plounérin</v>
      </c>
      <c r="C213" s="411" t="str">
        <f aca="false">LEFT(F213,2)</f>
        <v>22</v>
      </c>
      <c r="D213" s="0" t="s">
        <v>646</v>
      </c>
      <c r="E213" s="0" t="str">
        <f aca="false">CONCATENATE(C213,D213)</f>
        <v>22Plounérin</v>
      </c>
      <c r="F213" s="0" t="n">
        <v>22227</v>
      </c>
    </row>
    <row r="214" customFormat="false" ht="15" hidden="false" customHeight="false" outlineLevel="0" collapsed="false">
      <c r="B214" s="0" t="str">
        <f aca="false">IF(A$2=29,D564,IF(A$2=35,D914,IF(A$2=56,D1264,D214)))</f>
        <v>Plounévez-Moëdec</v>
      </c>
      <c r="C214" s="411" t="str">
        <f aca="false">LEFT(F214,2)</f>
        <v>22</v>
      </c>
      <c r="D214" s="0" t="s">
        <v>647</v>
      </c>
      <c r="E214" s="0" t="str">
        <f aca="false">CONCATENATE(C214,D214)</f>
        <v>22Plounévez-Moëdec</v>
      </c>
      <c r="F214" s="0" t="n">
        <v>22228</v>
      </c>
    </row>
    <row r="215" customFormat="false" ht="15" hidden="false" customHeight="false" outlineLevel="0" collapsed="false">
      <c r="B215" s="0" t="str">
        <f aca="false">IF(A$2=29,D565,IF(A$2=35,D915,IF(A$2=56,D1265,D215)))</f>
        <v>Plounévez-Quintin</v>
      </c>
      <c r="C215" s="411" t="str">
        <f aca="false">LEFT(F215,2)</f>
        <v>22</v>
      </c>
      <c r="D215" s="0" t="s">
        <v>648</v>
      </c>
      <c r="E215" s="0" t="str">
        <f aca="false">CONCATENATE(C215,D215)</f>
        <v>22Plounévez-Quintin</v>
      </c>
      <c r="F215" s="0" t="n">
        <v>22229</v>
      </c>
    </row>
    <row r="216" customFormat="false" ht="15" hidden="false" customHeight="false" outlineLevel="0" collapsed="false">
      <c r="B216" s="0" t="str">
        <f aca="false">IF(A$2=29,D566,IF(A$2=35,D916,IF(A$2=56,D1266,D216)))</f>
        <v>Plourac'h</v>
      </c>
      <c r="C216" s="411" t="str">
        <f aca="false">LEFT(F216,2)</f>
        <v>22</v>
      </c>
      <c r="D216" s="0" t="s">
        <v>649</v>
      </c>
      <c r="E216" s="0" t="str">
        <f aca="false">CONCATENATE(C216,D216)</f>
        <v>22Plourac'h</v>
      </c>
      <c r="F216" s="0" t="n">
        <v>22231</v>
      </c>
    </row>
    <row r="217" customFormat="false" ht="15" hidden="false" customHeight="false" outlineLevel="0" collapsed="false">
      <c r="B217" s="0" t="str">
        <f aca="false">IF(A$2=29,D567,IF(A$2=35,D917,IF(A$2=56,D1267,D217)))</f>
        <v>Plourhan</v>
      </c>
      <c r="C217" s="411" t="str">
        <f aca="false">LEFT(F217,2)</f>
        <v>22</v>
      </c>
      <c r="D217" s="0" t="s">
        <v>650</v>
      </c>
      <c r="E217" s="0" t="str">
        <f aca="false">CONCATENATE(C217,D217)</f>
        <v>22Plourhan</v>
      </c>
      <c r="F217" s="0" t="n">
        <v>22232</v>
      </c>
    </row>
    <row r="218" customFormat="false" ht="15" hidden="false" customHeight="false" outlineLevel="0" collapsed="false">
      <c r="B218" s="0" t="str">
        <f aca="false">IF(A$2=29,D568,IF(A$2=35,D918,IF(A$2=56,D1268,D218)))</f>
        <v>Plourivo</v>
      </c>
      <c r="C218" s="411" t="str">
        <f aca="false">LEFT(F218,2)</f>
        <v>22</v>
      </c>
      <c r="D218" s="0" t="s">
        <v>651</v>
      </c>
      <c r="E218" s="0" t="str">
        <f aca="false">CONCATENATE(C218,D218)</f>
        <v>22Plourivo</v>
      </c>
      <c r="F218" s="0" t="n">
        <v>22233</v>
      </c>
    </row>
    <row r="219" customFormat="false" ht="15" hidden="false" customHeight="false" outlineLevel="0" collapsed="false">
      <c r="B219" s="0" t="str">
        <f aca="false">IF(A$2=29,D569,IF(A$2=35,D919,IF(A$2=56,D1269,D219)))</f>
        <v>Plouvara</v>
      </c>
      <c r="C219" s="411" t="str">
        <f aca="false">LEFT(F219,2)</f>
        <v>22</v>
      </c>
      <c r="D219" s="0" t="s">
        <v>652</v>
      </c>
      <c r="E219" s="0" t="str">
        <f aca="false">CONCATENATE(C219,D219)</f>
        <v>22Plouvara</v>
      </c>
      <c r="F219" s="0" t="n">
        <v>22234</v>
      </c>
    </row>
    <row r="220" customFormat="false" ht="15" hidden="false" customHeight="false" outlineLevel="0" collapsed="false">
      <c r="B220" s="0" t="str">
        <f aca="false">IF(A$2=29,D570,IF(A$2=35,D920,IF(A$2=56,D1270,D220)))</f>
        <v>Plouzélambre</v>
      </c>
      <c r="C220" s="411" t="str">
        <f aca="false">LEFT(F220,2)</f>
        <v>22</v>
      </c>
      <c r="D220" s="0" t="s">
        <v>653</v>
      </c>
      <c r="E220" s="0" t="str">
        <f aca="false">CONCATENATE(C220,D220)</f>
        <v>22Plouzélambre</v>
      </c>
      <c r="F220" s="0" t="n">
        <v>22235</v>
      </c>
    </row>
    <row r="221" customFormat="false" ht="15" hidden="false" customHeight="false" outlineLevel="0" collapsed="false">
      <c r="B221" s="0" t="str">
        <f aca="false">IF(A$2=29,D571,IF(A$2=35,D921,IF(A$2=56,D1271,D221)))</f>
        <v>Pludual</v>
      </c>
      <c r="C221" s="411" t="str">
        <f aca="false">LEFT(F221,2)</f>
        <v>22</v>
      </c>
      <c r="D221" s="0" t="s">
        <v>654</v>
      </c>
      <c r="E221" s="0" t="str">
        <f aca="false">CONCATENATE(C221,D221)</f>
        <v>22Pludual</v>
      </c>
      <c r="F221" s="0" t="n">
        <v>22236</v>
      </c>
    </row>
    <row r="222" customFormat="false" ht="15" hidden="false" customHeight="false" outlineLevel="0" collapsed="false">
      <c r="B222" s="0" t="str">
        <f aca="false">IF(A$2=29,D572,IF(A$2=35,D922,IF(A$2=56,D1272,D222)))</f>
        <v>Pluduno</v>
      </c>
      <c r="C222" s="411" t="str">
        <f aca="false">LEFT(F222,2)</f>
        <v>22</v>
      </c>
      <c r="D222" s="0" t="s">
        <v>655</v>
      </c>
      <c r="E222" s="0" t="str">
        <f aca="false">CONCATENATE(C222,D222)</f>
        <v>22Pluduno</v>
      </c>
      <c r="F222" s="0" t="n">
        <v>22237</v>
      </c>
    </row>
    <row r="223" customFormat="false" ht="15" hidden="false" customHeight="false" outlineLevel="0" collapsed="false">
      <c r="B223" s="0" t="str">
        <f aca="false">IF(A$2=29,D573,IF(A$2=35,D923,IF(A$2=56,D1273,D223)))</f>
        <v>Plufur</v>
      </c>
      <c r="C223" s="411" t="str">
        <f aca="false">LEFT(F223,2)</f>
        <v>22</v>
      </c>
      <c r="D223" s="0" t="s">
        <v>656</v>
      </c>
      <c r="E223" s="0" t="str">
        <f aca="false">CONCATENATE(C223,D223)</f>
        <v>22Plufur</v>
      </c>
      <c r="F223" s="0" t="n">
        <v>22238</v>
      </c>
    </row>
    <row r="224" customFormat="false" ht="15" hidden="false" customHeight="false" outlineLevel="0" collapsed="false">
      <c r="B224" s="0" t="str">
        <f aca="false">IF(A$2=29,D574,IF(A$2=35,D924,IF(A$2=56,D1274,D224)))</f>
        <v>Plumaudan</v>
      </c>
      <c r="C224" s="411" t="str">
        <f aca="false">LEFT(F224,2)</f>
        <v>22</v>
      </c>
      <c r="D224" s="0" t="s">
        <v>657</v>
      </c>
      <c r="E224" s="0" t="str">
        <f aca="false">CONCATENATE(C224,D224)</f>
        <v>22Plumaudan</v>
      </c>
      <c r="F224" s="0" t="n">
        <v>22239</v>
      </c>
    </row>
    <row r="225" customFormat="false" ht="15" hidden="false" customHeight="false" outlineLevel="0" collapsed="false">
      <c r="B225" s="0" t="str">
        <f aca="false">IF(A$2=29,D575,IF(A$2=35,D925,IF(A$2=56,D1275,D225)))</f>
        <v>Plumaugat</v>
      </c>
      <c r="C225" s="411" t="str">
        <f aca="false">LEFT(F225,2)</f>
        <v>22</v>
      </c>
      <c r="D225" s="0" t="s">
        <v>658</v>
      </c>
      <c r="E225" s="0" t="str">
        <f aca="false">CONCATENATE(C225,D225)</f>
        <v>22Plumaugat</v>
      </c>
      <c r="F225" s="0" t="n">
        <v>22240</v>
      </c>
    </row>
    <row r="226" customFormat="false" ht="15" hidden="false" customHeight="false" outlineLevel="0" collapsed="false">
      <c r="B226" s="0" t="str">
        <f aca="false">IF(A$2=29,D576,IF(A$2=35,D926,IF(A$2=56,D1276,D226)))</f>
        <v>Plumieux</v>
      </c>
      <c r="C226" s="411" t="str">
        <f aca="false">LEFT(F226,2)</f>
        <v>22</v>
      </c>
      <c r="D226" s="0" t="s">
        <v>659</v>
      </c>
      <c r="E226" s="0" t="str">
        <f aca="false">CONCATENATE(C226,D226)</f>
        <v>22Plumieux</v>
      </c>
      <c r="F226" s="0" t="n">
        <v>22241</v>
      </c>
    </row>
    <row r="227" customFormat="false" ht="15" hidden="false" customHeight="false" outlineLevel="0" collapsed="false">
      <c r="B227" s="0" t="str">
        <f aca="false">IF(A$2=29,D577,IF(A$2=35,D927,IF(A$2=56,D1277,D227)))</f>
        <v>Plurien</v>
      </c>
      <c r="C227" s="411" t="str">
        <f aca="false">LEFT(F227,2)</f>
        <v>22</v>
      </c>
      <c r="D227" s="0" t="s">
        <v>660</v>
      </c>
      <c r="E227" s="0" t="str">
        <f aca="false">CONCATENATE(C227,D227)</f>
        <v>22Plurien</v>
      </c>
      <c r="F227" s="0" t="n">
        <v>22242</v>
      </c>
    </row>
    <row r="228" customFormat="false" ht="15" hidden="false" customHeight="false" outlineLevel="0" collapsed="false">
      <c r="B228" s="0" t="str">
        <f aca="false">IF(A$2=29,D578,IF(A$2=35,D928,IF(A$2=56,D1278,D228)))</f>
        <v>Plusquellec</v>
      </c>
      <c r="C228" s="411" t="str">
        <f aca="false">LEFT(F228,2)</f>
        <v>22</v>
      </c>
      <c r="D228" s="0" t="s">
        <v>661</v>
      </c>
      <c r="E228" s="0" t="str">
        <f aca="false">CONCATENATE(C228,D228)</f>
        <v>22Plusquellec</v>
      </c>
      <c r="F228" s="0" t="n">
        <v>22243</v>
      </c>
    </row>
    <row r="229" customFormat="false" ht="15" hidden="false" customHeight="false" outlineLevel="0" collapsed="false">
      <c r="B229" s="0" t="str">
        <f aca="false">IF(A$2=29,D579,IF(A$2=35,D929,IF(A$2=56,D1279,D229)))</f>
        <v>Plussulien</v>
      </c>
      <c r="C229" s="411" t="str">
        <f aca="false">LEFT(F229,2)</f>
        <v>22</v>
      </c>
      <c r="D229" s="0" t="s">
        <v>662</v>
      </c>
      <c r="E229" s="0" t="str">
        <f aca="false">CONCATENATE(C229,D229)</f>
        <v>22Plussulien</v>
      </c>
      <c r="F229" s="0" t="n">
        <v>22244</v>
      </c>
    </row>
    <row r="230" customFormat="false" ht="15" hidden="false" customHeight="false" outlineLevel="0" collapsed="false">
      <c r="B230" s="0" t="str">
        <f aca="false">IF(A$2=29,D580,IF(A$2=35,D930,IF(A$2=56,D1280,D230)))</f>
        <v>Pluzunet</v>
      </c>
      <c r="C230" s="411" t="str">
        <f aca="false">LEFT(F230,2)</f>
        <v>22</v>
      </c>
      <c r="D230" s="0" t="s">
        <v>663</v>
      </c>
      <c r="E230" s="0" t="str">
        <f aca="false">CONCATENATE(C230,D230)</f>
        <v>22Pluzunet</v>
      </c>
      <c r="F230" s="0" t="n">
        <v>22245</v>
      </c>
    </row>
    <row r="231" customFormat="false" ht="15" hidden="false" customHeight="false" outlineLevel="0" collapsed="false">
      <c r="B231" s="0" t="str">
        <f aca="false">IF(A$2=29,D581,IF(A$2=35,D931,IF(A$2=56,D1281,D231)))</f>
        <v>Pommeret</v>
      </c>
      <c r="C231" s="411" t="str">
        <f aca="false">LEFT(F231,2)</f>
        <v>22</v>
      </c>
      <c r="D231" s="0" t="s">
        <v>664</v>
      </c>
      <c r="E231" s="0" t="str">
        <f aca="false">CONCATENATE(C231,D231)</f>
        <v>22Pommeret</v>
      </c>
      <c r="F231" s="0" t="n">
        <v>22246</v>
      </c>
    </row>
    <row r="232" customFormat="false" ht="15" hidden="false" customHeight="false" outlineLevel="0" collapsed="false">
      <c r="B232" s="0" t="str">
        <f aca="false">IF(A$2=29,D582,IF(A$2=35,D932,IF(A$2=56,D1282,D232)))</f>
        <v>Pommerit-le-Vicomte</v>
      </c>
      <c r="C232" s="411" t="str">
        <f aca="false">LEFT(F232,2)</f>
        <v>22</v>
      </c>
      <c r="D232" s="0" t="s">
        <v>665</v>
      </c>
      <c r="E232" s="0" t="str">
        <f aca="false">CONCATENATE(C232,D232)</f>
        <v>22Pommerit-le-Vicomte</v>
      </c>
      <c r="F232" s="0" t="n">
        <v>22248</v>
      </c>
    </row>
    <row r="233" customFormat="false" ht="15" hidden="false" customHeight="false" outlineLevel="0" collapsed="false">
      <c r="B233" s="0" t="str">
        <f aca="false">IF(A$2=29,D583,IF(A$2=35,D933,IF(A$2=56,D1283,D233)))</f>
        <v>Pont-Melvez</v>
      </c>
      <c r="C233" s="411" t="str">
        <f aca="false">LEFT(F233,2)</f>
        <v>22</v>
      </c>
      <c r="D233" s="0" t="s">
        <v>666</v>
      </c>
      <c r="E233" s="0" t="str">
        <f aca="false">CONCATENATE(C233,D233)</f>
        <v>22Pont-Melvez</v>
      </c>
      <c r="F233" s="0" t="n">
        <v>22249</v>
      </c>
    </row>
    <row r="234" customFormat="false" ht="15" hidden="false" customHeight="false" outlineLevel="0" collapsed="false">
      <c r="B234" s="0" t="str">
        <f aca="false">IF(A$2=29,D584,IF(A$2=35,D934,IF(A$2=56,D1284,D234)))</f>
        <v>Pontrieux</v>
      </c>
      <c r="C234" s="411" t="str">
        <f aca="false">LEFT(F234,2)</f>
        <v>22</v>
      </c>
      <c r="D234" s="0" t="s">
        <v>667</v>
      </c>
      <c r="E234" s="0" t="str">
        <f aca="false">CONCATENATE(C234,D234)</f>
        <v>22Pontrieux</v>
      </c>
      <c r="F234" s="0" t="n">
        <v>22250</v>
      </c>
    </row>
    <row r="235" customFormat="false" ht="15" hidden="false" customHeight="false" outlineLevel="0" collapsed="false">
      <c r="B235" s="0" t="str">
        <f aca="false">IF(A$2=29,D585,IF(A$2=35,D935,IF(A$2=56,D1285,D235)))</f>
        <v>Pordic</v>
      </c>
      <c r="C235" s="411" t="str">
        <f aca="false">LEFT(F235,2)</f>
        <v>22</v>
      </c>
      <c r="D235" s="0" t="s">
        <v>668</v>
      </c>
      <c r="E235" s="0" t="str">
        <f aca="false">CONCATENATE(C235,D235)</f>
        <v>22Pordic</v>
      </c>
      <c r="F235" s="0" t="n">
        <v>22251</v>
      </c>
    </row>
    <row r="236" customFormat="false" ht="15" hidden="false" customHeight="false" outlineLevel="0" collapsed="false">
      <c r="B236" s="0" t="str">
        <f aca="false">IF(A$2=29,D586,IF(A$2=35,D936,IF(A$2=56,D1286,D236)))</f>
        <v>Prat</v>
      </c>
      <c r="C236" s="411" t="str">
        <f aca="false">LEFT(F236,2)</f>
        <v>22</v>
      </c>
      <c r="D236" s="0" t="s">
        <v>669</v>
      </c>
      <c r="E236" s="0" t="str">
        <f aca="false">CONCATENATE(C236,D236)</f>
        <v>22Prat</v>
      </c>
      <c r="F236" s="0" t="n">
        <v>22254</v>
      </c>
    </row>
    <row r="237" customFormat="false" ht="15" hidden="false" customHeight="false" outlineLevel="0" collapsed="false">
      <c r="B237" s="0" t="str">
        <f aca="false">IF(A$2=29,D587,IF(A$2=35,D937,IF(A$2=56,D1287,D237)))</f>
        <v>Quemper-Guézennec</v>
      </c>
      <c r="C237" s="411" t="str">
        <f aca="false">LEFT(F237,2)</f>
        <v>22</v>
      </c>
      <c r="D237" s="0" t="s">
        <v>670</v>
      </c>
      <c r="E237" s="0" t="str">
        <f aca="false">CONCATENATE(C237,D237)</f>
        <v>22Quemper-Guézennec</v>
      </c>
      <c r="F237" s="0" t="n">
        <v>22256</v>
      </c>
    </row>
    <row r="238" customFormat="false" ht="15" hidden="false" customHeight="false" outlineLevel="0" collapsed="false">
      <c r="B238" s="0" t="str">
        <f aca="false">IF(A$2=29,D588,IF(A$2=35,D938,IF(A$2=56,D1288,D238)))</f>
        <v>Quemperven</v>
      </c>
      <c r="C238" s="411" t="str">
        <f aca="false">LEFT(F238,2)</f>
        <v>22</v>
      </c>
      <c r="D238" s="0" t="s">
        <v>671</v>
      </c>
      <c r="E238" s="0" t="str">
        <f aca="false">CONCATENATE(C238,D238)</f>
        <v>22Quemperven</v>
      </c>
      <c r="F238" s="0" t="n">
        <v>22257</v>
      </c>
    </row>
    <row r="239" customFormat="false" ht="15" hidden="false" customHeight="false" outlineLevel="0" collapsed="false">
      <c r="B239" s="0" t="str">
        <f aca="false">IF(A$2=29,D589,IF(A$2=35,D939,IF(A$2=56,D1289,D239)))</f>
        <v>Quessoy</v>
      </c>
      <c r="C239" s="411" t="str">
        <f aca="false">LEFT(F239,2)</f>
        <v>22</v>
      </c>
      <c r="D239" s="0" t="s">
        <v>672</v>
      </c>
      <c r="E239" s="0" t="str">
        <f aca="false">CONCATENATE(C239,D239)</f>
        <v>22Quessoy</v>
      </c>
      <c r="F239" s="0" t="n">
        <v>22258</v>
      </c>
    </row>
    <row r="240" customFormat="false" ht="15" hidden="false" customHeight="false" outlineLevel="0" collapsed="false">
      <c r="B240" s="0" t="str">
        <f aca="false">IF(A$2=29,D590,IF(A$2=35,D940,IF(A$2=56,D1290,D240)))</f>
        <v>Quévert</v>
      </c>
      <c r="C240" s="411" t="str">
        <f aca="false">LEFT(F240,2)</f>
        <v>22</v>
      </c>
      <c r="D240" s="0" t="s">
        <v>673</v>
      </c>
      <c r="E240" s="0" t="str">
        <f aca="false">CONCATENATE(C240,D240)</f>
        <v>22Quévert</v>
      </c>
      <c r="F240" s="0" t="n">
        <v>22259</v>
      </c>
    </row>
    <row r="241" customFormat="false" ht="15" hidden="false" customHeight="false" outlineLevel="0" collapsed="false">
      <c r="B241" s="0" t="str">
        <f aca="false">IF(A$2=29,D591,IF(A$2=35,D941,IF(A$2=56,D1291,D241)))</f>
        <v>Quintenic</v>
      </c>
      <c r="C241" s="411" t="str">
        <f aca="false">LEFT(F241,2)</f>
        <v>22</v>
      </c>
      <c r="D241" s="0" t="s">
        <v>674</v>
      </c>
      <c r="E241" s="0" t="str">
        <f aca="false">CONCATENATE(C241,D241)</f>
        <v>22Quintenic</v>
      </c>
      <c r="F241" s="0" t="n">
        <v>22261</v>
      </c>
    </row>
    <row r="242" customFormat="false" ht="15" hidden="false" customHeight="false" outlineLevel="0" collapsed="false">
      <c r="B242" s="0" t="str">
        <f aca="false">IF(A$2=29,D592,IF(A$2=35,D942,IF(A$2=56,D1292,D242)))</f>
        <v>Quintin</v>
      </c>
      <c r="C242" s="411" t="str">
        <f aca="false">LEFT(F242,2)</f>
        <v>22</v>
      </c>
      <c r="D242" s="0" t="s">
        <v>675</v>
      </c>
      <c r="E242" s="0" t="str">
        <f aca="false">CONCATENATE(C242,D242)</f>
        <v>22Quintin</v>
      </c>
      <c r="F242" s="0" t="n">
        <v>22262</v>
      </c>
    </row>
    <row r="243" customFormat="false" ht="15" hidden="false" customHeight="false" outlineLevel="0" collapsed="false">
      <c r="B243" s="0" t="str">
        <f aca="false">IF(A$2=29,D593,IF(A$2=35,D943,IF(A$2=56,D1293,D243)))</f>
        <v>Rospez</v>
      </c>
      <c r="C243" s="411" t="str">
        <f aca="false">LEFT(F243,2)</f>
        <v>22</v>
      </c>
      <c r="D243" s="0" t="s">
        <v>676</v>
      </c>
      <c r="E243" s="0" t="str">
        <f aca="false">CONCATENATE(C243,D243)</f>
        <v>22Rospez</v>
      </c>
      <c r="F243" s="0" t="n">
        <v>22265</v>
      </c>
    </row>
    <row r="244" customFormat="false" ht="15" hidden="false" customHeight="false" outlineLevel="0" collapsed="false">
      <c r="B244" s="0" t="str">
        <f aca="false">IF(A$2=29,D594,IF(A$2=35,D944,IF(A$2=56,D1294,D244)))</f>
        <v>Rostrenen</v>
      </c>
      <c r="C244" s="411" t="str">
        <f aca="false">LEFT(F244,2)</f>
        <v>22</v>
      </c>
      <c r="D244" s="0" t="s">
        <v>677</v>
      </c>
      <c r="E244" s="0" t="str">
        <f aca="false">CONCATENATE(C244,D244)</f>
        <v>22Rostrenen</v>
      </c>
      <c r="F244" s="0" t="n">
        <v>22266</v>
      </c>
    </row>
    <row r="245" customFormat="false" ht="15" hidden="false" customHeight="false" outlineLevel="0" collapsed="false">
      <c r="B245" s="0" t="str">
        <f aca="false">IF(A$2=29,D595,IF(A$2=35,D945,IF(A$2=56,D1295,D245)))</f>
        <v>Rouillac</v>
      </c>
      <c r="C245" s="411" t="str">
        <f aca="false">LEFT(F245,2)</f>
        <v>22</v>
      </c>
      <c r="D245" s="0" t="s">
        <v>678</v>
      </c>
      <c r="E245" s="0" t="str">
        <f aca="false">CONCATENATE(C245,D245)</f>
        <v>22Rouillac</v>
      </c>
      <c r="F245" s="0" t="n">
        <v>22267</v>
      </c>
    </row>
    <row r="246" customFormat="false" ht="15" hidden="false" customHeight="false" outlineLevel="0" collapsed="false">
      <c r="B246" s="0" t="str">
        <f aca="false">IF(A$2=29,D596,IF(A$2=35,D946,IF(A$2=56,D1296,D246)))</f>
        <v>Ruca</v>
      </c>
      <c r="C246" s="411" t="str">
        <f aca="false">LEFT(F246,2)</f>
        <v>22</v>
      </c>
      <c r="D246" s="0" t="s">
        <v>679</v>
      </c>
      <c r="E246" s="0" t="str">
        <f aca="false">CONCATENATE(C246,D246)</f>
        <v>22Ruca</v>
      </c>
      <c r="F246" s="0" t="n">
        <v>22268</v>
      </c>
    </row>
    <row r="247" customFormat="false" ht="15" hidden="false" customHeight="false" outlineLevel="0" collapsed="false">
      <c r="B247" s="0" t="str">
        <f aca="false">IF(A$2=29,D597,IF(A$2=35,D947,IF(A$2=56,D1297,D247)))</f>
        <v>Runan</v>
      </c>
      <c r="C247" s="411" t="str">
        <f aca="false">LEFT(F247,2)</f>
        <v>22</v>
      </c>
      <c r="D247" s="0" t="s">
        <v>680</v>
      </c>
      <c r="E247" s="0" t="str">
        <f aca="false">CONCATENATE(C247,D247)</f>
        <v>22Runan</v>
      </c>
      <c r="F247" s="0" t="n">
        <v>22269</v>
      </c>
    </row>
    <row r="248" customFormat="false" ht="15" hidden="false" customHeight="false" outlineLevel="0" collapsed="false">
      <c r="B248" s="0" t="str">
        <f aca="false">IF(A$2=29,D598,IF(A$2=35,D948,IF(A$2=56,D1298,D248)))</f>
        <v>Saint-Adrien</v>
      </c>
      <c r="C248" s="411" t="str">
        <f aca="false">LEFT(F248,2)</f>
        <v>22</v>
      </c>
      <c r="D248" s="0" t="s">
        <v>681</v>
      </c>
      <c r="E248" s="0" t="str">
        <f aca="false">CONCATENATE(C248,D248)</f>
        <v>22Saint-Adrien</v>
      </c>
      <c r="F248" s="0" t="n">
        <v>22271</v>
      </c>
    </row>
    <row r="249" customFormat="false" ht="15" hidden="false" customHeight="false" outlineLevel="0" collapsed="false">
      <c r="B249" s="0" t="str">
        <f aca="false">IF(A$2=29,D599,IF(A$2=35,D949,IF(A$2=56,D1299,D249)))</f>
        <v>Saint-Agathon</v>
      </c>
      <c r="C249" s="411" t="str">
        <f aca="false">LEFT(F249,2)</f>
        <v>22</v>
      </c>
      <c r="D249" s="0" t="s">
        <v>682</v>
      </c>
      <c r="E249" s="0" t="str">
        <f aca="false">CONCATENATE(C249,D249)</f>
        <v>22Saint-Agathon</v>
      </c>
      <c r="F249" s="0" t="n">
        <v>22272</v>
      </c>
    </row>
    <row r="250" customFormat="false" ht="15" hidden="false" customHeight="false" outlineLevel="0" collapsed="false">
      <c r="B250" s="0" t="str">
        <f aca="false">IF(A$2=29,D600,IF(A$2=35,D950,IF(A$2=56,D1300,D250)))</f>
        <v>Saint-Alban</v>
      </c>
      <c r="C250" s="411" t="str">
        <f aca="false">LEFT(F250,2)</f>
        <v>22</v>
      </c>
      <c r="D250" s="0" t="s">
        <v>683</v>
      </c>
      <c r="E250" s="0" t="str">
        <f aca="false">CONCATENATE(C250,D250)</f>
        <v>22Saint-Alban</v>
      </c>
      <c r="F250" s="0" t="n">
        <v>22273</v>
      </c>
    </row>
    <row r="251" customFormat="false" ht="15" hidden="false" customHeight="false" outlineLevel="0" collapsed="false">
      <c r="B251" s="0" t="str">
        <f aca="false">IF(A$2=29,D601,IF(A$2=35,D951,IF(A$2=56,D1301,D251)))</f>
        <v>Saint-André-des-Eaux</v>
      </c>
      <c r="C251" s="411" t="str">
        <f aca="false">LEFT(F251,2)</f>
        <v>22</v>
      </c>
      <c r="D251" s="0" t="s">
        <v>684</v>
      </c>
      <c r="E251" s="0" t="str">
        <f aca="false">CONCATENATE(C251,D251)</f>
        <v>22Saint-André-des-Eaux</v>
      </c>
      <c r="F251" s="0" t="n">
        <v>22274</v>
      </c>
    </row>
    <row r="252" customFormat="false" ht="15" hidden="false" customHeight="false" outlineLevel="0" collapsed="false">
      <c r="B252" s="0" t="str">
        <f aca="false">IF(A$2=29,D602,IF(A$2=35,D952,IF(A$2=56,D1302,D252)))</f>
        <v>Saint-Barnabé</v>
      </c>
      <c r="C252" s="411" t="str">
        <f aca="false">LEFT(F252,2)</f>
        <v>22</v>
      </c>
      <c r="D252" s="0" t="s">
        <v>685</v>
      </c>
      <c r="E252" s="0" t="str">
        <f aca="false">CONCATENATE(C252,D252)</f>
        <v>22Saint-Barnabé</v>
      </c>
      <c r="F252" s="0" t="n">
        <v>22275</v>
      </c>
    </row>
    <row r="253" customFormat="false" ht="15" hidden="false" customHeight="false" outlineLevel="0" collapsed="false">
      <c r="B253" s="0" t="str">
        <f aca="false">IF(A$2=29,D603,IF(A$2=35,D953,IF(A$2=56,D1303,D253)))</f>
        <v>Saint-Bihy</v>
      </c>
      <c r="C253" s="411" t="str">
        <f aca="false">LEFT(F253,2)</f>
        <v>22</v>
      </c>
      <c r="D253" s="0" t="s">
        <v>686</v>
      </c>
      <c r="E253" s="0" t="str">
        <f aca="false">CONCATENATE(C253,D253)</f>
        <v>22Saint-Bihy</v>
      </c>
      <c r="F253" s="0" t="n">
        <v>22276</v>
      </c>
    </row>
    <row r="254" customFormat="false" ht="15" hidden="false" customHeight="false" outlineLevel="0" collapsed="false">
      <c r="B254" s="0" t="str">
        <f aca="false">IF(A$2=29,D604,IF(A$2=35,D954,IF(A$2=56,D1304,D254)))</f>
        <v>Saint-Brandan</v>
      </c>
      <c r="C254" s="411" t="str">
        <f aca="false">LEFT(F254,2)</f>
        <v>22</v>
      </c>
      <c r="D254" s="0" t="s">
        <v>687</v>
      </c>
      <c r="E254" s="0" t="str">
        <f aca="false">CONCATENATE(C254,D254)</f>
        <v>22Saint-Brandan</v>
      </c>
      <c r="F254" s="0" t="n">
        <v>22277</v>
      </c>
    </row>
    <row r="255" customFormat="false" ht="15" hidden="false" customHeight="false" outlineLevel="0" collapsed="false">
      <c r="B255" s="0" t="str">
        <f aca="false">IF(A$2=29,D605,IF(A$2=35,D955,IF(A$2=56,D1305,D255)))</f>
        <v>Saint-Brieuc</v>
      </c>
      <c r="C255" s="411" t="str">
        <f aca="false">LEFT(F255,2)</f>
        <v>22</v>
      </c>
      <c r="D255" s="0" t="s">
        <v>688</v>
      </c>
      <c r="E255" s="0" t="str">
        <f aca="false">CONCATENATE(C255,D255)</f>
        <v>22Saint-Brieuc</v>
      </c>
      <c r="F255" s="0" t="n">
        <v>22278</v>
      </c>
    </row>
    <row r="256" customFormat="false" ht="15" hidden="false" customHeight="false" outlineLevel="0" collapsed="false">
      <c r="B256" s="0" t="str">
        <f aca="false">IF(A$2=29,D606,IF(A$2=35,D956,IF(A$2=56,D1306,D256)))</f>
        <v>Saint-Caradec</v>
      </c>
      <c r="C256" s="411" t="str">
        <f aca="false">LEFT(F256,2)</f>
        <v>22</v>
      </c>
      <c r="D256" s="0" t="s">
        <v>689</v>
      </c>
      <c r="E256" s="0" t="str">
        <f aca="false">CONCATENATE(C256,D256)</f>
        <v>22Saint-Caradec</v>
      </c>
      <c r="F256" s="0" t="n">
        <v>22279</v>
      </c>
    </row>
    <row r="257" customFormat="false" ht="15" hidden="false" customHeight="false" outlineLevel="0" collapsed="false">
      <c r="B257" s="0" t="str">
        <f aca="false">IF(A$2=29,D607,IF(A$2=35,D957,IF(A$2=56,D1307,D257)))</f>
        <v>Saint-Carné</v>
      </c>
      <c r="C257" s="411" t="str">
        <f aca="false">LEFT(F257,2)</f>
        <v>22</v>
      </c>
      <c r="D257" s="0" t="s">
        <v>690</v>
      </c>
      <c r="E257" s="0" t="str">
        <f aca="false">CONCATENATE(C257,D257)</f>
        <v>22Saint-Carné</v>
      </c>
      <c r="F257" s="0" t="n">
        <v>22280</v>
      </c>
    </row>
    <row r="258" customFormat="false" ht="15" hidden="false" customHeight="false" outlineLevel="0" collapsed="false">
      <c r="B258" s="0" t="str">
        <f aca="false">IF(A$2=29,D608,IF(A$2=35,D958,IF(A$2=56,D1308,D258)))</f>
        <v>Saint-Carreuc</v>
      </c>
      <c r="C258" s="411" t="str">
        <f aca="false">LEFT(F258,2)</f>
        <v>22</v>
      </c>
      <c r="D258" s="0" t="s">
        <v>691</v>
      </c>
      <c r="E258" s="0" t="str">
        <f aca="false">CONCATENATE(C258,D258)</f>
        <v>22Saint-Carreuc</v>
      </c>
      <c r="F258" s="0" t="n">
        <v>22281</v>
      </c>
    </row>
    <row r="259" customFormat="false" ht="15" hidden="false" customHeight="false" outlineLevel="0" collapsed="false">
      <c r="B259" s="0" t="str">
        <f aca="false">IF(A$2=29,D609,IF(A$2=35,D959,IF(A$2=56,D1309,D259)))</f>
        <v>Saint-Cast-le-Guildo</v>
      </c>
      <c r="C259" s="411" t="str">
        <f aca="false">LEFT(F259,2)</f>
        <v>22</v>
      </c>
      <c r="D259" s="0" t="s">
        <v>692</v>
      </c>
      <c r="E259" s="0" t="str">
        <f aca="false">CONCATENATE(C259,D259)</f>
        <v>22Saint-Cast-le-Guildo</v>
      </c>
      <c r="F259" s="0" t="n">
        <v>22282</v>
      </c>
    </row>
    <row r="260" customFormat="false" ht="15" hidden="false" customHeight="false" outlineLevel="0" collapsed="false">
      <c r="B260" s="0" t="str">
        <f aca="false">IF(A$2=29,D610,IF(A$2=35,D960,IF(A$2=56,D1310,D260)))</f>
        <v>Saint-Clet</v>
      </c>
      <c r="C260" s="411" t="str">
        <f aca="false">LEFT(F260,2)</f>
        <v>22</v>
      </c>
      <c r="D260" s="0" t="s">
        <v>693</v>
      </c>
      <c r="E260" s="0" t="str">
        <f aca="false">CONCATENATE(C260,D260)</f>
        <v>22Saint-Clet</v>
      </c>
      <c r="F260" s="0" t="n">
        <v>22283</v>
      </c>
    </row>
    <row r="261" customFormat="false" ht="15" hidden="false" customHeight="false" outlineLevel="0" collapsed="false">
      <c r="B261" s="0" t="str">
        <f aca="false">IF(A$2=29,D611,IF(A$2=35,D961,IF(A$2=56,D1311,D261)))</f>
        <v>Saint-Connan</v>
      </c>
      <c r="C261" s="411" t="str">
        <f aca="false">LEFT(F261,2)</f>
        <v>22</v>
      </c>
      <c r="D261" s="0" t="s">
        <v>694</v>
      </c>
      <c r="E261" s="0" t="str">
        <f aca="false">CONCATENATE(C261,D261)</f>
        <v>22Saint-Connan</v>
      </c>
      <c r="F261" s="0" t="n">
        <v>22284</v>
      </c>
    </row>
    <row r="262" customFormat="false" ht="15" hidden="false" customHeight="false" outlineLevel="0" collapsed="false">
      <c r="B262" s="0" t="str">
        <f aca="false">IF(A$2=29,D612,IF(A$2=35,D962,IF(A$2=56,D1312,D262)))</f>
        <v>Saint-Connec</v>
      </c>
      <c r="C262" s="411" t="str">
        <f aca="false">LEFT(F262,2)</f>
        <v>22</v>
      </c>
      <c r="D262" s="0" t="s">
        <v>695</v>
      </c>
      <c r="E262" s="0" t="str">
        <f aca="false">CONCATENATE(C262,D262)</f>
        <v>22Saint-Connec</v>
      </c>
      <c r="F262" s="0" t="n">
        <v>22285</v>
      </c>
    </row>
    <row r="263" customFormat="false" ht="15" hidden="false" customHeight="false" outlineLevel="0" collapsed="false">
      <c r="B263" s="0" t="str">
        <f aca="false">IF(A$2=29,D613,IF(A$2=35,D963,IF(A$2=56,D1313,D263)))</f>
        <v>Saint-Denoual</v>
      </c>
      <c r="C263" s="411" t="str">
        <f aca="false">LEFT(F263,2)</f>
        <v>22</v>
      </c>
      <c r="D263" s="0" t="s">
        <v>696</v>
      </c>
      <c r="E263" s="0" t="str">
        <f aca="false">CONCATENATE(C263,D263)</f>
        <v>22Saint-Denoual</v>
      </c>
      <c r="F263" s="0" t="n">
        <v>22286</v>
      </c>
    </row>
    <row r="264" customFormat="false" ht="15" hidden="false" customHeight="false" outlineLevel="0" collapsed="false">
      <c r="B264" s="0" t="str">
        <f aca="false">IF(A$2=29,D614,IF(A$2=35,D964,IF(A$2=56,D1314,D264)))</f>
        <v>Saint-Donan</v>
      </c>
      <c r="C264" s="411" t="str">
        <f aca="false">LEFT(F264,2)</f>
        <v>22</v>
      </c>
      <c r="D264" s="0" t="s">
        <v>697</v>
      </c>
      <c r="E264" s="0" t="str">
        <f aca="false">CONCATENATE(C264,D264)</f>
        <v>22Saint-Donan</v>
      </c>
      <c r="F264" s="0" t="n">
        <v>22287</v>
      </c>
    </row>
    <row r="265" customFormat="false" ht="15" hidden="false" customHeight="false" outlineLevel="0" collapsed="false">
      <c r="B265" s="0" t="str">
        <f aca="false">IF(A$2=29,D615,IF(A$2=35,D965,IF(A$2=56,D1315,D265)))</f>
        <v>Saint-Étienne-du-Gué-de-l'Isle</v>
      </c>
      <c r="C265" s="411" t="str">
        <f aca="false">LEFT(F265,2)</f>
        <v>22</v>
      </c>
      <c r="D265" s="0" t="s">
        <v>698</v>
      </c>
      <c r="E265" s="0" t="str">
        <f aca="false">CONCATENATE(C265,D265)</f>
        <v>22Saint-Étienne-du-Gué-de-l'Isle</v>
      </c>
      <c r="F265" s="0" t="n">
        <v>22288</v>
      </c>
    </row>
    <row r="266" customFormat="false" ht="15" hidden="false" customHeight="false" outlineLevel="0" collapsed="false">
      <c r="B266" s="0" t="str">
        <f aca="false">IF(A$2=29,D616,IF(A$2=35,D966,IF(A$2=56,D1316,D266)))</f>
        <v>Sainte-Tréphine</v>
      </c>
      <c r="C266" s="411" t="str">
        <f aca="false">LEFT(F266,2)</f>
        <v>22</v>
      </c>
      <c r="D266" s="0" t="s">
        <v>699</v>
      </c>
      <c r="E266" s="0" t="str">
        <f aca="false">CONCATENATE(C266,D266)</f>
        <v>22Sainte-Tréphine</v>
      </c>
      <c r="F266" s="0" t="n">
        <v>22331</v>
      </c>
    </row>
    <row r="267" customFormat="false" ht="15" hidden="false" customHeight="false" outlineLevel="0" collapsed="false">
      <c r="B267" s="0" t="str">
        <f aca="false">IF(A$2=29,D617,IF(A$2=35,D967,IF(A$2=56,D1317,D267)))</f>
        <v>Saint-Fiacre</v>
      </c>
      <c r="C267" s="411" t="str">
        <f aca="false">LEFT(F267,2)</f>
        <v>22</v>
      </c>
      <c r="D267" s="0" t="s">
        <v>700</v>
      </c>
      <c r="E267" s="0" t="str">
        <f aca="false">CONCATENATE(C267,D267)</f>
        <v>22Saint-Fiacre</v>
      </c>
      <c r="F267" s="0" t="n">
        <v>22289</v>
      </c>
    </row>
    <row r="268" customFormat="false" ht="15" hidden="false" customHeight="false" outlineLevel="0" collapsed="false">
      <c r="B268" s="0" t="str">
        <f aca="false">IF(A$2=29,D618,IF(A$2=35,D968,IF(A$2=56,D1318,D268)))</f>
        <v>Saint-Gildas</v>
      </c>
      <c r="C268" s="411" t="str">
        <f aca="false">LEFT(F268,2)</f>
        <v>22</v>
      </c>
      <c r="D268" s="0" t="s">
        <v>701</v>
      </c>
      <c r="E268" s="0" t="str">
        <f aca="false">CONCATENATE(C268,D268)</f>
        <v>22Saint-Gildas</v>
      </c>
      <c r="F268" s="0" t="n">
        <v>22291</v>
      </c>
    </row>
    <row r="269" customFormat="false" ht="15" hidden="false" customHeight="false" outlineLevel="0" collapsed="false">
      <c r="B269" s="0" t="str">
        <f aca="false">IF(A$2=29,D619,IF(A$2=35,D969,IF(A$2=56,D1319,D269)))</f>
        <v>Saint-Gilles-les-Bois</v>
      </c>
      <c r="C269" s="411" t="str">
        <f aca="false">LEFT(F269,2)</f>
        <v>22</v>
      </c>
      <c r="D269" s="0" t="s">
        <v>702</v>
      </c>
      <c r="E269" s="0" t="str">
        <f aca="false">CONCATENATE(C269,D269)</f>
        <v>22Saint-Gilles-les-Bois</v>
      </c>
      <c r="F269" s="0" t="n">
        <v>22293</v>
      </c>
    </row>
    <row r="270" customFormat="false" ht="15" hidden="false" customHeight="false" outlineLevel="0" collapsed="false">
      <c r="B270" s="0" t="str">
        <f aca="false">IF(A$2=29,D620,IF(A$2=35,D970,IF(A$2=56,D1320,D270)))</f>
        <v>Saint-Gilles-Pligeaux</v>
      </c>
      <c r="C270" s="411" t="str">
        <f aca="false">LEFT(F270,2)</f>
        <v>22</v>
      </c>
      <c r="D270" s="0" t="s">
        <v>703</v>
      </c>
      <c r="E270" s="0" t="str">
        <f aca="false">CONCATENATE(C270,D270)</f>
        <v>22Saint-Gilles-Pligeaux</v>
      </c>
      <c r="F270" s="0" t="n">
        <v>22294</v>
      </c>
    </row>
    <row r="271" customFormat="false" ht="15" hidden="false" customHeight="false" outlineLevel="0" collapsed="false">
      <c r="B271" s="0" t="str">
        <f aca="false">IF(A$2=29,D621,IF(A$2=35,D971,IF(A$2=56,D1321,D271)))</f>
        <v>Saint-Gilles-Vieux-Marché</v>
      </c>
      <c r="C271" s="411" t="str">
        <f aca="false">LEFT(F271,2)</f>
        <v>22</v>
      </c>
      <c r="D271" s="0" t="s">
        <v>704</v>
      </c>
      <c r="E271" s="0" t="str">
        <f aca="false">CONCATENATE(C271,D271)</f>
        <v>22Saint-Gilles-Vieux-Marché</v>
      </c>
      <c r="F271" s="0" t="n">
        <v>22295</v>
      </c>
    </row>
    <row r="272" customFormat="false" ht="15" hidden="false" customHeight="false" outlineLevel="0" collapsed="false">
      <c r="B272" s="0" t="str">
        <f aca="false">IF(A$2=29,D622,IF(A$2=35,D972,IF(A$2=56,D1322,D272)))</f>
        <v>Saint-Glen</v>
      </c>
      <c r="C272" s="411" t="str">
        <f aca="false">LEFT(F272,2)</f>
        <v>22</v>
      </c>
      <c r="D272" s="0" t="s">
        <v>705</v>
      </c>
      <c r="E272" s="0" t="str">
        <f aca="false">CONCATENATE(C272,D272)</f>
        <v>22Saint-Glen</v>
      </c>
      <c r="F272" s="0" t="n">
        <v>22296</v>
      </c>
    </row>
    <row r="273" customFormat="false" ht="15" hidden="false" customHeight="false" outlineLevel="0" collapsed="false">
      <c r="B273" s="0" t="str">
        <f aca="false">IF(A$2=29,D623,IF(A$2=35,D973,IF(A$2=56,D1323,D273)))</f>
        <v>Saint-Hélen</v>
      </c>
      <c r="C273" s="411" t="str">
        <f aca="false">LEFT(F273,2)</f>
        <v>22</v>
      </c>
      <c r="D273" s="0" t="s">
        <v>706</v>
      </c>
      <c r="E273" s="0" t="str">
        <f aca="false">CONCATENATE(C273,D273)</f>
        <v>22Saint-Hélen</v>
      </c>
      <c r="F273" s="0" t="n">
        <v>22299</v>
      </c>
    </row>
    <row r="274" customFormat="false" ht="15" hidden="false" customHeight="false" outlineLevel="0" collapsed="false">
      <c r="B274" s="0" t="str">
        <f aca="false">IF(A$2=29,D624,IF(A$2=35,D974,IF(A$2=56,D1324,D274)))</f>
        <v>Saint-Hervé</v>
      </c>
      <c r="C274" s="411" t="str">
        <f aca="false">LEFT(F274,2)</f>
        <v>22</v>
      </c>
      <c r="D274" s="0" t="s">
        <v>707</v>
      </c>
      <c r="E274" s="0" t="str">
        <f aca="false">CONCATENATE(C274,D274)</f>
        <v>22Saint-Hervé</v>
      </c>
      <c r="F274" s="0" t="n">
        <v>22300</v>
      </c>
    </row>
    <row r="275" customFormat="false" ht="15" hidden="false" customHeight="false" outlineLevel="0" collapsed="false">
      <c r="B275" s="0" t="str">
        <f aca="false">IF(A$2=29,D625,IF(A$2=35,D975,IF(A$2=56,D1325,D275)))</f>
        <v>Saint-Igeaux</v>
      </c>
      <c r="C275" s="411" t="str">
        <f aca="false">LEFT(F275,2)</f>
        <v>22</v>
      </c>
      <c r="D275" s="0" t="s">
        <v>708</v>
      </c>
      <c r="E275" s="0" t="str">
        <f aca="false">CONCATENATE(C275,D275)</f>
        <v>22Saint-Igeaux</v>
      </c>
      <c r="F275" s="0" t="n">
        <v>22334</v>
      </c>
    </row>
    <row r="276" customFormat="false" ht="15" hidden="false" customHeight="false" outlineLevel="0" collapsed="false">
      <c r="B276" s="0" t="str">
        <f aca="false">IF(A$2=29,D626,IF(A$2=35,D976,IF(A$2=56,D1326,D276)))</f>
        <v>Saint-Jacut-de-la-Mer</v>
      </c>
      <c r="C276" s="411" t="str">
        <f aca="false">LEFT(F276,2)</f>
        <v>22</v>
      </c>
      <c r="D276" s="0" t="s">
        <v>709</v>
      </c>
      <c r="E276" s="0" t="str">
        <f aca="false">CONCATENATE(C276,D276)</f>
        <v>22Saint-Jacut-de-la-Mer</v>
      </c>
      <c r="F276" s="0" t="n">
        <v>22302</v>
      </c>
    </row>
    <row r="277" customFormat="false" ht="15" hidden="false" customHeight="false" outlineLevel="0" collapsed="false">
      <c r="B277" s="0" t="str">
        <f aca="false">IF(A$2=29,D627,IF(A$2=35,D977,IF(A$2=56,D1327,D277)))</f>
        <v>Saint-Jean-Kerdaniel</v>
      </c>
      <c r="C277" s="411" t="str">
        <f aca="false">LEFT(F277,2)</f>
        <v>22</v>
      </c>
      <c r="D277" s="0" t="s">
        <v>710</v>
      </c>
      <c r="E277" s="0" t="str">
        <f aca="false">CONCATENATE(C277,D277)</f>
        <v>22Saint-Jean-Kerdaniel</v>
      </c>
      <c r="F277" s="0" t="n">
        <v>22304</v>
      </c>
    </row>
    <row r="278" customFormat="false" ht="15" hidden="false" customHeight="false" outlineLevel="0" collapsed="false">
      <c r="B278" s="0" t="str">
        <f aca="false">IF(A$2=29,D628,IF(A$2=35,D978,IF(A$2=56,D1328,D278)))</f>
        <v>Saint-Jouan-de-l'Isle</v>
      </c>
      <c r="C278" s="411" t="str">
        <f aca="false">LEFT(F278,2)</f>
        <v>22</v>
      </c>
      <c r="D278" s="0" t="s">
        <v>711</v>
      </c>
      <c r="E278" s="0" t="str">
        <f aca="false">CONCATENATE(C278,D278)</f>
        <v>22Saint-Jouan-de-l'Isle</v>
      </c>
      <c r="F278" s="0" t="n">
        <v>22305</v>
      </c>
    </row>
    <row r="279" customFormat="false" ht="15" hidden="false" customHeight="false" outlineLevel="0" collapsed="false">
      <c r="B279" s="0" t="str">
        <f aca="false">IF(A$2=29,D629,IF(A$2=35,D979,IF(A$2=56,D1329,D279)))</f>
        <v>Saint-Judoce</v>
      </c>
      <c r="C279" s="411" t="str">
        <f aca="false">LEFT(F279,2)</f>
        <v>22</v>
      </c>
      <c r="D279" s="0" t="s">
        <v>712</v>
      </c>
      <c r="E279" s="0" t="str">
        <f aca="false">CONCATENATE(C279,D279)</f>
        <v>22Saint-Judoce</v>
      </c>
      <c r="F279" s="0" t="n">
        <v>22306</v>
      </c>
    </row>
    <row r="280" customFormat="false" ht="15" hidden="false" customHeight="false" outlineLevel="0" collapsed="false">
      <c r="B280" s="0" t="str">
        <f aca="false">IF(A$2=29,D630,IF(A$2=35,D980,IF(A$2=56,D1330,D280)))</f>
        <v>Saint-Julien</v>
      </c>
      <c r="C280" s="411" t="str">
        <f aca="false">LEFT(F280,2)</f>
        <v>22</v>
      </c>
      <c r="D280" s="0" t="s">
        <v>713</v>
      </c>
      <c r="E280" s="0" t="str">
        <f aca="false">CONCATENATE(C280,D280)</f>
        <v>22Saint-Julien</v>
      </c>
      <c r="F280" s="0" t="n">
        <v>22307</v>
      </c>
    </row>
    <row r="281" customFormat="false" ht="15" hidden="false" customHeight="false" outlineLevel="0" collapsed="false">
      <c r="B281" s="0" t="str">
        <f aca="false">IF(A$2=29,D631,IF(A$2=35,D981,IF(A$2=56,D1331,D281)))</f>
        <v>Saint-Juvat</v>
      </c>
      <c r="C281" s="411" t="str">
        <f aca="false">LEFT(F281,2)</f>
        <v>22</v>
      </c>
      <c r="D281" s="0" t="s">
        <v>714</v>
      </c>
      <c r="E281" s="0" t="str">
        <f aca="false">CONCATENATE(C281,D281)</f>
        <v>22Saint-Juvat</v>
      </c>
      <c r="F281" s="0" t="n">
        <v>22308</v>
      </c>
    </row>
    <row r="282" customFormat="false" ht="15" hidden="false" customHeight="false" outlineLevel="0" collapsed="false">
      <c r="B282" s="0" t="str">
        <f aca="false">IF(A$2=29,D632,IF(A$2=35,D982,IF(A$2=56,D1332,D282)))</f>
        <v>Saint-Launeuc</v>
      </c>
      <c r="C282" s="411" t="str">
        <f aca="false">LEFT(F282,2)</f>
        <v>22</v>
      </c>
      <c r="D282" s="0" t="s">
        <v>715</v>
      </c>
      <c r="E282" s="0" t="str">
        <f aca="false">CONCATENATE(C282,D282)</f>
        <v>22Saint-Launeuc</v>
      </c>
      <c r="F282" s="0" t="n">
        <v>22309</v>
      </c>
    </row>
    <row r="283" customFormat="false" ht="15" hidden="false" customHeight="false" outlineLevel="0" collapsed="false">
      <c r="B283" s="0" t="str">
        <f aca="false">IF(A$2=29,D633,IF(A$2=35,D983,IF(A$2=56,D1333,D283)))</f>
        <v>Saint-Laurent</v>
      </c>
      <c r="C283" s="411" t="str">
        <f aca="false">LEFT(F283,2)</f>
        <v>22</v>
      </c>
      <c r="D283" s="0" t="s">
        <v>716</v>
      </c>
      <c r="E283" s="0" t="str">
        <f aca="false">CONCATENATE(C283,D283)</f>
        <v>22Saint-Laurent</v>
      </c>
      <c r="F283" s="0" t="n">
        <v>22310</v>
      </c>
    </row>
    <row r="284" customFormat="false" ht="15" hidden="false" customHeight="false" outlineLevel="0" collapsed="false">
      <c r="B284" s="0" t="str">
        <f aca="false">IF(A$2=29,D634,IF(A$2=35,D984,IF(A$2=56,D1334,D284)))</f>
        <v>Saint-Lormel</v>
      </c>
      <c r="C284" s="411" t="str">
        <f aca="false">LEFT(F284,2)</f>
        <v>22</v>
      </c>
      <c r="D284" s="0" t="s">
        <v>717</v>
      </c>
      <c r="E284" s="0" t="str">
        <f aca="false">CONCATENATE(C284,D284)</f>
        <v>22Saint-Lormel</v>
      </c>
      <c r="F284" s="0" t="n">
        <v>22311</v>
      </c>
    </row>
    <row r="285" customFormat="false" ht="15" hidden="false" customHeight="false" outlineLevel="0" collapsed="false">
      <c r="B285" s="0" t="str">
        <f aca="false">IF(A$2=29,D635,IF(A$2=35,D985,IF(A$2=56,D1335,D285)))</f>
        <v>Saint-Maden</v>
      </c>
      <c r="C285" s="411" t="str">
        <f aca="false">LEFT(F285,2)</f>
        <v>22</v>
      </c>
      <c r="D285" s="0" t="s">
        <v>718</v>
      </c>
      <c r="E285" s="0" t="str">
        <f aca="false">CONCATENATE(C285,D285)</f>
        <v>22Saint-Maden</v>
      </c>
      <c r="F285" s="0" t="n">
        <v>22312</v>
      </c>
    </row>
    <row r="286" customFormat="false" ht="15" hidden="false" customHeight="false" outlineLevel="0" collapsed="false">
      <c r="B286" s="0" t="str">
        <f aca="false">IF(A$2=29,D636,IF(A$2=35,D986,IF(A$2=56,D1336,D286)))</f>
        <v>Saint-Martin-des-Prés</v>
      </c>
      <c r="C286" s="411" t="str">
        <f aca="false">LEFT(F286,2)</f>
        <v>22</v>
      </c>
      <c r="D286" s="0" t="s">
        <v>719</v>
      </c>
      <c r="E286" s="0" t="str">
        <f aca="false">CONCATENATE(C286,D286)</f>
        <v>22Saint-Martin-des-Prés</v>
      </c>
      <c r="F286" s="0" t="n">
        <v>22313</v>
      </c>
    </row>
    <row r="287" customFormat="false" ht="15" hidden="false" customHeight="false" outlineLevel="0" collapsed="false">
      <c r="B287" s="0" t="str">
        <f aca="false">IF(A$2=29,D637,IF(A$2=35,D987,IF(A$2=56,D1337,D287)))</f>
        <v>Saint-Maudan</v>
      </c>
      <c r="C287" s="411" t="str">
        <f aca="false">LEFT(F287,2)</f>
        <v>22</v>
      </c>
      <c r="D287" s="0" t="s">
        <v>720</v>
      </c>
      <c r="E287" s="0" t="str">
        <f aca="false">CONCATENATE(C287,D287)</f>
        <v>22Saint-Maudan</v>
      </c>
      <c r="F287" s="0" t="n">
        <v>22314</v>
      </c>
    </row>
    <row r="288" customFormat="false" ht="15" hidden="false" customHeight="false" outlineLevel="0" collapsed="false">
      <c r="B288" s="0" t="str">
        <f aca="false">IF(A$2=29,D638,IF(A$2=35,D988,IF(A$2=56,D1338,D288)))</f>
        <v>Saint-Maudez</v>
      </c>
      <c r="C288" s="411" t="str">
        <f aca="false">LEFT(F288,2)</f>
        <v>22</v>
      </c>
      <c r="D288" s="0" t="s">
        <v>721</v>
      </c>
      <c r="E288" s="0" t="str">
        <f aca="false">CONCATENATE(C288,D288)</f>
        <v>22Saint-Maudez</v>
      </c>
      <c r="F288" s="0" t="n">
        <v>22315</v>
      </c>
    </row>
    <row r="289" customFormat="false" ht="15" hidden="false" customHeight="false" outlineLevel="0" collapsed="false">
      <c r="B289" s="0" t="str">
        <f aca="false">IF(A$2=29,D639,IF(A$2=35,D989,IF(A$2=56,D1339,D289)))</f>
        <v>Saint-Mayeux</v>
      </c>
      <c r="C289" s="411" t="str">
        <f aca="false">LEFT(F289,2)</f>
        <v>22</v>
      </c>
      <c r="D289" s="0" t="s">
        <v>722</v>
      </c>
      <c r="E289" s="0" t="str">
        <f aca="false">CONCATENATE(C289,D289)</f>
        <v>22Saint-Mayeux</v>
      </c>
      <c r="F289" s="0" t="n">
        <v>22316</v>
      </c>
    </row>
    <row r="290" customFormat="false" ht="15" hidden="false" customHeight="false" outlineLevel="0" collapsed="false">
      <c r="B290" s="0" t="str">
        <f aca="false">IF(A$2=29,D640,IF(A$2=35,D990,IF(A$2=56,D1340,D290)))</f>
        <v>Saint-Méloir-des-Bois</v>
      </c>
      <c r="C290" s="411" t="str">
        <f aca="false">LEFT(F290,2)</f>
        <v>22</v>
      </c>
      <c r="D290" s="0" t="s">
        <v>723</v>
      </c>
      <c r="E290" s="0" t="str">
        <f aca="false">CONCATENATE(C290,D290)</f>
        <v>22Saint-Méloir-des-Bois</v>
      </c>
      <c r="F290" s="0" t="n">
        <v>22317</v>
      </c>
    </row>
    <row r="291" customFormat="false" ht="15" hidden="false" customHeight="false" outlineLevel="0" collapsed="false">
      <c r="B291" s="0" t="str">
        <f aca="false">IF(A$2=29,D641,IF(A$2=35,D991,IF(A$2=56,D1341,D291)))</f>
        <v>Saint-Michel-de-Plélan</v>
      </c>
      <c r="C291" s="411" t="str">
        <f aca="false">LEFT(F291,2)</f>
        <v>22</v>
      </c>
      <c r="D291" s="0" t="s">
        <v>724</v>
      </c>
      <c r="E291" s="0" t="str">
        <f aca="false">CONCATENATE(C291,D291)</f>
        <v>22Saint-Michel-de-Plélan</v>
      </c>
      <c r="F291" s="0" t="n">
        <v>22318</v>
      </c>
    </row>
    <row r="292" customFormat="false" ht="15" hidden="false" customHeight="false" outlineLevel="0" collapsed="false">
      <c r="B292" s="0" t="str">
        <f aca="false">IF(A$2=29,D642,IF(A$2=35,D992,IF(A$2=56,D1342,D292)))</f>
        <v>Saint-Michel-en-Grève</v>
      </c>
      <c r="C292" s="411" t="str">
        <f aca="false">LEFT(F292,2)</f>
        <v>22</v>
      </c>
      <c r="D292" s="0" t="s">
        <v>725</v>
      </c>
      <c r="E292" s="0" t="str">
        <f aca="false">CONCATENATE(C292,D292)</f>
        <v>22Saint-Michel-en-Grève</v>
      </c>
      <c r="F292" s="0" t="n">
        <v>22319</v>
      </c>
    </row>
    <row r="293" customFormat="false" ht="15" hidden="false" customHeight="false" outlineLevel="0" collapsed="false">
      <c r="B293" s="0" t="str">
        <f aca="false">IF(A$2=29,D643,IF(A$2=35,D993,IF(A$2=56,D1343,D293)))</f>
        <v>Saint-Nicodème</v>
      </c>
      <c r="C293" s="411" t="str">
        <f aca="false">LEFT(F293,2)</f>
        <v>22</v>
      </c>
      <c r="D293" s="0" t="s">
        <v>726</v>
      </c>
      <c r="E293" s="0" t="str">
        <f aca="false">CONCATENATE(C293,D293)</f>
        <v>22Saint-Nicodème</v>
      </c>
      <c r="F293" s="0" t="n">
        <v>22320</v>
      </c>
    </row>
    <row r="294" customFormat="false" ht="15" hidden="false" customHeight="false" outlineLevel="0" collapsed="false">
      <c r="B294" s="0" t="str">
        <f aca="false">IF(A$2=29,D644,IF(A$2=35,D994,IF(A$2=56,D1344,D294)))</f>
        <v>Saint-Nicolas-du-Pélem</v>
      </c>
      <c r="C294" s="411" t="str">
        <f aca="false">LEFT(F294,2)</f>
        <v>22</v>
      </c>
      <c r="D294" s="0" t="s">
        <v>727</v>
      </c>
      <c r="E294" s="0" t="str">
        <f aca="false">CONCATENATE(C294,D294)</f>
        <v>22Saint-Nicolas-du-Pélem</v>
      </c>
      <c r="F294" s="0" t="n">
        <v>22321</v>
      </c>
    </row>
    <row r="295" customFormat="false" ht="15" hidden="false" customHeight="false" outlineLevel="0" collapsed="false">
      <c r="B295" s="0" t="str">
        <f aca="false">IF(A$2=29,D645,IF(A$2=35,D995,IF(A$2=56,D1345,D295)))</f>
        <v>Saint-Péver</v>
      </c>
      <c r="C295" s="411" t="str">
        <f aca="false">LEFT(F295,2)</f>
        <v>22</v>
      </c>
      <c r="D295" s="0" t="s">
        <v>728</v>
      </c>
      <c r="E295" s="0" t="str">
        <f aca="false">CONCATENATE(C295,D295)</f>
        <v>22Saint-Péver</v>
      </c>
      <c r="F295" s="0" t="n">
        <v>22322</v>
      </c>
    </row>
    <row r="296" customFormat="false" ht="15" hidden="false" customHeight="false" outlineLevel="0" collapsed="false">
      <c r="B296" s="0" t="str">
        <f aca="false">IF(A$2=29,D646,IF(A$2=35,D996,IF(A$2=56,D1346,D296)))</f>
        <v>Saint-Pôtan</v>
      </c>
      <c r="C296" s="411" t="str">
        <f aca="false">LEFT(F296,2)</f>
        <v>22</v>
      </c>
      <c r="D296" s="0" t="s">
        <v>729</v>
      </c>
      <c r="E296" s="0" t="str">
        <f aca="false">CONCATENATE(C296,D296)</f>
        <v>22Saint-Pôtan</v>
      </c>
      <c r="F296" s="0" t="n">
        <v>22323</v>
      </c>
    </row>
    <row r="297" customFormat="false" ht="15" hidden="false" customHeight="false" outlineLevel="0" collapsed="false">
      <c r="B297" s="0" t="str">
        <f aca="false">IF(A$2=29,D647,IF(A$2=35,D997,IF(A$2=56,D1347,D297)))</f>
        <v>Saint-Quay-Perros</v>
      </c>
      <c r="C297" s="411" t="str">
        <f aca="false">LEFT(F297,2)</f>
        <v>22</v>
      </c>
      <c r="D297" s="0" t="s">
        <v>730</v>
      </c>
      <c r="E297" s="0" t="str">
        <f aca="false">CONCATENATE(C297,D297)</f>
        <v>22Saint-Quay-Perros</v>
      </c>
      <c r="F297" s="0" t="n">
        <v>22324</v>
      </c>
    </row>
    <row r="298" customFormat="false" ht="15" hidden="false" customHeight="false" outlineLevel="0" collapsed="false">
      <c r="B298" s="0" t="str">
        <f aca="false">IF(A$2=29,D648,IF(A$2=35,D998,IF(A$2=56,D1348,D298)))</f>
        <v>Saint-Quay-Portrieux</v>
      </c>
      <c r="C298" s="411" t="str">
        <f aca="false">LEFT(F298,2)</f>
        <v>22</v>
      </c>
      <c r="D298" s="0" t="s">
        <v>731</v>
      </c>
      <c r="E298" s="0" t="str">
        <f aca="false">CONCATENATE(C298,D298)</f>
        <v>22Saint-Quay-Portrieux</v>
      </c>
      <c r="F298" s="0" t="n">
        <v>22325</v>
      </c>
    </row>
    <row r="299" customFormat="false" ht="15" hidden="false" customHeight="false" outlineLevel="0" collapsed="false">
      <c r="B299" s="0" t="str">
        <f aca="false">IF(A$2=29,D649,IF(A$2=35,D999,IF(A$2=56,D1349,D299)))</f>
        <v>Saint-Rieul</v>
      </c>
      <c r="C299" s="411" t="str">
        <f aca="false">LEFT(F299,2)</f>
        <v>22</v>
      </c>
      <c r="D299" s="0" t="s">
        <v>732</v>
      </c>
      <c r="E299" s="0" t="str">
        <f aca="false">CONCATENATE(C299,D299)</f>
        <v>22Saint-Rieul</v>
      </c>
      <c r="F299" s="0" t="n">
        <v>22326</v>
      </c>
    </row>
    <row r="300" customFormat="false" ht="15" hidden="false" customHeight="false" outlineLevel="0" collapsed="false">
      <c r="B300" s="0" t="str">
        <f aca="false">IF(A$2=29,D650,IF(A$2=35,D1000,IF(A$2=56,D1350,D300)))</f>
        <v>Saint-Samson-sur-Rance</v>
      </c>
      <c r="C300" s="411" t="str">
        <f aca="false">LEFT(F300,2)</f>
        <v>22</v>
      </c>
      <c r="D300" s="0" t="s">
        <v>733</v>
      </c>
      <c r="E300" s="0" t="str">
        <f aca="false">CONCATENATE(C300,D300)</f>
        <v>22Saint-Samson-sur-Rance</v>
      </c>
      <c r="F300" s="0" t="n">
        <v>22327</v>
      </c>
    </row>
    <row r="301" customFormat="false" ht="15" hidden="false" customHeight="false" outlineLevel="0" collapsed="false">
      <c r="B301" s="0" t="str">
        <f aca="false">IF(A$2=29,D651,IF(A$2=35,D1001,IF(A$2=56,D1351,D301)))</f>
        <v>Saint-Servais</v>
      </c>
      <c r="C301" s="411" t="str">
        <f aca="false">LEFT(F301,2)</f>
        <v>22</v>
      </c>
      <c r="D301" s="0" t="s">
        <v>734</v>
      </c>
      <c r="E301" s="0" t="str">
        <f aca="false">CONCATENATE(C301,D301)</f>
        <v>22Saint-Servais</v>
      </c>
      <c r="F301" s="0" t="n">
        <v>22328</v>
      </c>
    </row>
    <row r="302" customFormat="false" ht="15" hidden="false" customHeight="false" outlineLevel="0" collapsed="false">
      <c r="B302" s="0" t="str">
        <f aca="false">IF(A$2=29,D652,IF(A$2=35,D1002,IF(A$2=56,D1352,D302)))</f>
        <v>Saint-Thélo</v>
      </c>
      <c r="C302" s="411" t="str">
        <f aca="false">LEFT(F302,2)</f>
        <v>22</v>
      </c>
      <c r="D302" s="0" t="s">
        <v>735</v>
      </c>
      <c r="E302" s="0" t="str">
        <f aca="false">CONCATENATE(C302,D302)</f>
        <v>22Saint-Thélo</v>
      </c>
      <c r="F302" s="0" t="n">
        <v>22330</v>
      </c>
    </row>
    <row r="303" customFormat="false" ht="15" hidden="false" customHeight="false" outlineLevel="0" collapsed="false">
      <c r="B303" s="0" t="str">
        <f aca="false">IF(A$2=29,D653,IF(A$2=35,D1003,IF(A$2=56,D1353,D303)))</f>
        <v>Saint-Trimoël</v>
      </c>
      <c r="C303" s="411" t="str">
        <f aca="false">LEFT(F303,2)</f>
        <v>22</v>
      </c>
      <c r="D303" s="0" t="s">
        <v>736</v>
      </c>
      <c r="E303" s="0" t="str">
        <f aca="false">CONCATENATE(C303,D303)</f>
        <v>22Saint-Trimoël</v>
      </c>
      <c r="F303" s="0" t="n">
        <v>22332</v>
      </c>
    </row>
    <row r="304" customFormat="false" ht="15" hidden="false" customHeight="false" outlineLevel="0" collapsed="false">
      <c r="B304" s="0" t="str">
        <f aca="false">IF(A$2=29,D654,IF(A$2=35,D1004,IF(A$2=56,D1354,D304)))</f>
        <v>Saint-Vran</v>
      </c>
      <c r="C304" s="411" t="str">
        <f aca="false">LEFT(F304,2)</f>
        <v>22</v>
      </c>
      <c r="D304" s="0" t="s">
        <v>737</v>
      </c>
      <c r="E304" s="0" t="str">
        <f aca="false">CONCATENATE(C304,D304)</f>
        <v>22Saint-Vran</v>
      </c>
      <c r="F304" s="0" t="n">
        <v>22333</v>
      </c>
    </row>
    <row r="305" customFormat="false" ht="15" hidden="false" customHeight="false" outlineLevel="0" collapsed="false">
      <c r="B305" s="0" t="str">
        <f aca="false">IF(A$2=29,D655,IF(A$2=35,D1005,IF(A$2=56,D1355,D305)))</f>
        <v>Senven-Léhart</v>
      </c>
      <c r="C305" s="411" t="str">
        <f aca="false">LEFT(F305,2)</f>
        <v>22</v>
      </c>
      <c r="D305" s="0" t="s">
        <v>738</v>
      </c>
      <c r="E305" s="0" t="str">
        <f aca="false">CONCATENATE(C305,D305)</f>
        <v>22Senven-Léhart</v>
      </c>
      <c r="F305" s="0" t="n">
        <v>22335</v>
      </c>
    </row>
    <row r="306" customFormat="false" ht="15" hidden="false" customHeight="false" outlineLevel="0" collapsed="false">
      <c r="B306" s="0" t="str">
        <f aca="false">IF(A$2=29,D656,IF(A$2=35,D1006,IF(A$2=56,D1356,D306)))</f>
        <v>Sévignac</v>
      </c>
      <c r="C306" s="411" t="str">
        <f aca="false">LEFT(F306,2)</f>
        <v>22</v>
      </c>
      <c r="D306" s="0" t="s">
        <v>739</v>
      </c>
      <c r="E306" s="0" t="str">
        <f aca="false">CONCATENATE(C306,D306)</f>
        <v>22Sévignac</v>
      </c>
      <c r="F306" s="0" t="n">
        <v>22337</v>
      </c>
    </row>
    <row r="307" customFormat="false" ht="15" hidden="false" customHeight="false" outlineLevel="0" collapsed="false">
      <c r="B307" s="0" t="str">
        <f aca="false">IF(A$2=29,D657,IF(A$2=35,D1007,IF(A$2=56,D1357,D307)))</f>
        <v>Squiffiec</v>
      </c>
      <c r="C307" s="411" t="str">
        <f aca="false">LEFT(F307,2)</f>
        <v>22</v>
      </c>
      <c r="D307" s="0" t="s">
        <v>740</v>
      </c>
      <c r="E307" s="0" t="str">
        <f aca="false">CONCATENATE(C307,D307)</f>
        <v>22Squiffiec</v>
      </c>
      <c r="F307" s="0" t="n">
        <v>22338</v>
      </c>
    </row>
    <row r="308" customFormat="false" ht="15" hidden="false" customHeight="false" outlineLevel="0" collapsed="false">
      <c r="B308" s="0" t="str">
        <f aca="false">IF(A$2=29,D658,IF(A$2=35,D1008,IF(A$2=56,D1358,D308)))</f>
        <v>Taden</v>
      </c>
      <c r="C308" s="411" t="str">
        <f aca="false">LEFT(F308,2)</f>
        <v>22</v>
      </c>
      <c r="D308" s="0" t="s">
        <v>741</v>
      </c>
      <c r="E308" s="0" t="str">
        <f aca="false">CONCATENATE(C308,D308)</f>
        <v>22Taden</v>
      </c>
      <c r="F308" s="0" t="n">
        <v>22339</v>
      </c>
    </row>
    <row r="309" customFormat="false" ht="15" hidden="false" customHeight="false" outlineLevel="0" collapsed="false">
      <c r="B309" s="0" t="str">
        <f aca="false">IF(A$2=29,D659,IF(A$2=35,D1009,IF(A$2=56,D1359,D309)))</f>
        <v>Tonquédec</v>
      </c>
      <c r="C309" s="411" t="str">
        <f aca="false">LEFT(F309,2)</f>
        <v>22</v>
      </c>
      <c r="D309" s="0" t="s">
        <v>742</v>
      </c>
      <c r="E309" s="0" t="str">
        <f aca="false">CONCATENATE(C309,D309)</f>
        <v>22Tonquédec</v>
      </c>
      <c r="F309" s="0" t="n">
        <v>22340</v>
      </c>
    </row>
    <row r="310" customFormat="false" ht="15" hidden="false" customHeight="false" outlineLevel="0" collapsed="false">
      <c r="B310" s="0" t="str">
        <f aca="false">IF(A$2=29,D660,IF(A$2=35,D1010,IF(A$2=56,D1360,D310)))</f>
        <v>Tramain</v>
      </c>
      <c r="C310" s="411" t="str">
        <f aca="false">LEFT(F310,2)</f>
        <v>22</v>
      </c>
      <c r="D310" s="0" t="s">
        <v>743</v>
      </c>
      <c r="E310" s="0" t="str">
        <f aca="false">CONCATENATE(C310,D310)</f>
        <v>22Tramain</v>
      </c>
      <c r="F310" s="0" t="n">
        <v>22341</v>
      </c>
    </row>
    <row r="311" customFormat="false" ht="15" hidden="false" customHeight="false" outlineLevel="0" collapsed="false">
      <c r="B311" s="0" t="str">
        <f aca="false">IF(A$2=29,D661,IF(A$2=35,D1011,IF(A$2=56,D1361,D311)))</f>
        <v>Trébédan</v>
      </c>
      <c r="C311" s="411" t="str">
        <f aca="false">LEFT(F311,2)</f>
        <v>22</v>
      </c>
      <c r="D311" s="0" t="s">
        <v>744</v>
      </c>
      <c r="E311" s="0" t="str">
        <f aca="false">CONCATENATE(C311,D311)</f>
        <v>22Trébédan</v>
      </c>
      <c r="F311" s="0" t="n">
        <v>22342</v>
      </c>
    </row>
    <row r="312" customFormat="false" ht="15" hidden="false" customHeight="false" outlineLevel="0" collapsed="false">
      <c r="B312" s="0" t="str">
        <f aca="false">IF(A$2=29,D662,IF(A$2=35,D1012,IF(A$2=56,D1362,D312)))</f>
        <v>Trébeurden</v>
      </c>
      <c r="C312" s="411" t="str">
        <f aca="false">LEFT(F312,2)</f>
        <v>22</v>
      </c>
      <c r="D312" s="0" t="s">
        <v>745</v>
      </c>
      <c r="E312" s="0" t="str">
        <f aca="false">CONCATENATE(C312,D312)</f>
        <v>22Trébeurden</v>
      </c>
      <c r="F312" s="0" t="n">
        <v>22343</v>
      </c>
    </row>
    <row r="313" customFormat="false" ht="15" hidden="false" customHeight="false" outlineLevel="0" collapsed="false">
      <c r="B313" s="0" t="str">
        <f aca="false">IF(A$2=29,D663,IF(A$2=35,D1013,IF(A$2=56,D1363,D313)))</f>
        <v>Trébrivan</v>
      </c>
      <c r="C313" s="411" t="str">
        <f aca="false">LEFT(F313,2)</f>
        <v>22</v>
      </c>
      <c r="D313" s="0" t="s">
        <v>746</v>
      </c>
      <c r="E313" s="0" t="str">
        <f aca="false">CONCATENATE(C313,D313)</f>
        <v>22Trébrivan</v>
      </c>
      <c r="F313" s="0" t="n">
        <v>22344</v>
      </c>
    </row>
    <row r="314" customFormat="false" ht="15" hidden="false" customHeight="false" outlineLevel="0" collapsed="false">
      <c r="B314" s="0" t="str">
        <f aca="false">IF(A$2=29,D664,IF(A$2=35,D1014,IF(A$2=56,D1364,D314)))</f>
        <v>Trébry</v>
      </c>
      <c r="C314" s="411" t="str">
        <f aca="false">LEFT(F314,2)</f>
        <v>22</v>
      </c>
      <c r="D314" s="0" t="s">
        <v>747</v>
      </c>
      <c r="E314" s="0" t="str">
        <f aca="false">CONCATENATE(C314,D314)</f>
        <v>22Trébry</v>
      </c>
      <c r="F314" s="0" t="n">
        <v>22345</v>
      </c>
    </row>
    <row r="315" customFormat="false" ht="15" hidden="false" customHeight="false" outlineLevel="0" collapsed="false">
      <c r="B315" s="0" t="str">
        <f aca="false">IF(A$2=29,D665,IF(A$2=35,D1015,IF(A$2=56,D1365,D315)))</f>
        <v>Trédaniel</v>
      </c>
      <c r="C315" s="411" t="str">
        <f aca="false">LEFT(F315,2)</f>
        <v>22</v>
      </c>
      <c r="D315" s="0" t="s">
        <v>748</v>
      </c>
      <c r="E315" s="0" t="str">
        <f aca="false">CONCATENATE(C315,D315)</f>
        <v>22Trédaniel</v>
      </c>
      <c r="F315" s="0" t="n">
        <v>22346</v>
      </c>
    </row>
    <row r="316" customFormat="false" ht="15" hidden="false" customHeight="false" outlineLevel="0" collapsed="false">
      <c r="B316" s="0" t="str">
        <f aca="false">IF(A$2=29,D666,IF(A$2=35,D1016,IF(A$2=56,D1366,D316)))</f>
        <v>Trédarzec</v>
      </c>
      <c r="C316" s="411" t="str">
        <f aca="false">LEFT(F316,2)</f>
        <v>22</v>
      </c>
      <c r="D316" s="0" t="s">
        <v>749</v>
      </c>
      <c r="E316" s="0" t="str">
        <f aca="false">CONCATENATE(C316,D316)</f>
        <v>22Trédarzec</v>
      </c>
      <c r="F316" s="0" t="n">
        <v>22347</v>
      </c>
    </row>
    <row r="317" customFormat="false" ht="15" hidden="false" customHeight="false" outlineLevel="0" collapsed="false">
      <c r="B317" s="0" t="str">
        <f aca="false">IF(A$2=29,D667,IF(A$2=35,D1017,IF(A$2=56,D1367,D317)))</f>
        <v>Trédias</v>
      </c>
      <c r="C317" s="411" t="str">
        <f aca="false">LEFT(F317,2)</f>
        <v>22</v>
      </c>
      <c r="D317" s="0" t="s">
        <v>750</v>
      </c>
      <c r="E317" s="0" t="str">
        <f aca="false">CONCATENATE(C317,D317)</f>
        <v>22Trédias</v>
      </c>
      <c r="F317" s="0" t="n">
        <v>22348</v>
      </c>
    </row>
    <row r="318" customFormat="false" ht="15" hidden="false" customHeight="false" outlineLevel="0" collapsed="false">
      <c r="B318" s="0" t="str">
        <f aca="false">IF(A$2=29,D668,IF(A$2=35,D1018,IF(A$2=56,D1368,D318)))</f>
        <v>Trédrez-Locquémeau</v>
      </c>
      <c r="C318" s="411" t="str">
        <f aca="false">LEFT(F318,2)</f>
        <v>22</v>
      </c>
      <c r="D318" s="0" t="s">
        <v>751</v>
      </c>
      <c r="E318" s="0" t="str">
        <f aca="false">CONCATENATE(C318,D318)</f>
        <v>22Trédrez-Locquémeau</v>
      </c>
      <c r="F318" s="0" t="n">
        <v>22349</v>
      </c>
    </row>
    <row r="319" customFormat="false" ht="15" hidden="false" customHeight="false" outlineLevel="0" collapsed="false">
      <c r="B319" s="0" t="str">
        <f aca="false">IF(A$2=29,D669,IF(A$2=35,D1019,IF(A$2=56,D1369,D319)))</f>
        <v>Tréduder</v>
      </c>
      <c r="C319" s="411" t="str">
        <f aca="false">LEFT(F319,2)</f>
        <v>22</v>
      </c>
      <c r="D319" s="0" t="s">
        <v>752</v>
      </c>
      <c r="E319" s="0" t="str">
        <f aca="false">CONCATENATE(C319,D319)</f>
        <v>22Tréduder</v>
      </c>
      <c r="F319" s="0" t="n">
        <v>22350</v>
      </c>
    </row>
    <row r="320" customFormat="false" ht="15" hidden="false" customHeight="false" outlineLevel="0" collapsed="false">
      <c r="B320" s="0" t="str">
        <f aca="false">IF(A$2=29,D670,IF(A$2=35,D1020,IF(A$2=56,D1370,D320)))</f>
        <v>Treffrin</v>
      </c>
      <c r="C320" s="411" t="str">
        <f aca="false">LEFT(F320,2)</f>
        <v>22</v>
      </c>
      <c r="D320" s="0" t="s">
        <v>753</v>
      </c>
      <c r="E320" s="0" t="str">
        <f aca="false">CONCATENATE(C320,D320)</f>
        <v>22Treffrin</v>
      </c>
      <c r="F320" s="0" t="n">
        <v>22351</v>
      </c>
    </row>
    <row r="321" customFormat="false" ht="15" hidden="false" customHeight="false" outlineLevel="0" collapsed="false">
      <c r="B321" s="0" t="str">
        <f aca="false">IF(A$2=29,D671,IF(A$2=35,D1021,IF(A$2=56,D1371,D321)))</f>
        <v>Tréfumel</v>
      </c>
      <c r="C321" s="411" t="str">
        <f aca="false">LEFT(F321,2)</f>
        <v>22</v>
      </c>
      <c r="D321" s="0" t="s">
        <v>754</v>
      </c>
      <c r="E321" s="0" t="str">
        <f aca="false">CONCATENATE(C321,D321)</f>
        <v>22Tréfumel</v>
      </c>
      <c r="F321" s="0" t="n">
        <v>22352</v>
      </c>
    </row>
    <row r="322" customFormat="false" ht="15" hidden="false" customHeight="false" outlineLevel="0" collapsed="false">
      <c r="B322" s="0" t="str">
        <f aca="false">IF(A$2=29,D672,IF(A$2=35,D1022,IF(A$2=56,D1372,D322)))</f>
        <v>Trégastel</v>
      </c>
      <c r="C322" s="411" t="str">
        <f aca="false">LEFT(F322,2)</f>
        <v>22</v>
      </c>
      <c r="D322" s="0" t="s">
        <v>755</v>
      </c>
      <c r="E322" s="0" t="str">
        <f aca="false">CONCATENATE(C322,D322)</f>
        <v>22Trégastel</v>
      </c>
      <c r="F322" s="0" t="n">
        <v>22353</v>
      </c>
    </row>
    <row r="323" customFormat="false" ht="15" hidden="false" customHeight="false" outlineLevel="0" collapsed="false">
      <c r="B323" s="0" t="str">
        <f aca="false">IF(A$2=29,D673,IF(A$2=35,D1023,IF(A$2=56,D1373,D323)))</f>
        <v>Tréglamus</v>
      </c>
      <c r="C323" s="411" t="str">
        <f aca="false">LEFT(F323,2)</f>
        <v>22</v>
      </c>
      <c r="D323" s="0" t="s">
        <v>756</v>
      </c>
      <c r="E323" s="0" t="str">
        <f aca="false">CONCATENATE(C323,D323)</f>
        <v>22Tréglamus</v>
      </c>
      <c r="F323" s="0" t="n">
        <v>22354</v>
      </c>
    </row>
    <row r="324" customFormat="false" ht="15" hidden="false" customHeight="false" outlineLevel="0" collapsed="false">
      <c r="B324" s="0" t="str">
        <f aca="false">IF(A$2=29,D674,IF(A$2=35,D1024,IF(A$2=56,D1374,D324)))</f>
        <v>Trégomeur</v>
      </c>
      <c r="C324" s="411" t="str">
        <f aca="false">LEFT(F324,2)</f>
        <v>22</v>
      </c>
      <c r="D324" s="0" t="s">
        <v>757</v>
      </c>
      <c r="E324" s="0" t="str">
        <f aca="false">CONCATENATE(C324,D324)</f>
        <v>22Trégomeur</v>
      </c>
      <c r="F324" s="0" t="n">
        <v>22356</v>
      </c>
    </row>
    <row r="325" customFormat="false" ht="15" hidden="false" customHeight="false" outlineLevel="0" collapsed="false">
      <c r="B325" s="0" t="str">
        <f aca="false">IF(A$2=29,D675,IF(A$2=35,D1025,IF(A$2=56,D1375,D325)))</f>
        <v>Trégonneau</v>
      </c>
      <c r="C325" s="411" t="str">
        <f aca="false">LEFT(F325,2)</f>
        <v>22</v>
      </c>
      <c r="D325" s="0" t="s">
        <v>758</v>
      </c>
      <c r="E325" s="0" t="str">
        <f aca="false">CONCATENATE(C325,D325)</f>
        <v>22Trégonneau</v>
      </c>
      <c r="F325" s="0" t="n">
        <v>22358</v>
      </c>
    </row>
    <row r="326" customFormat="false" ht="15" hidden="false" customHeight="false" outlineLevel="0" collapsed="false">
      <c r="B326" s="0" t="str">
        <f aca="false">IF(A$2=29,D676,IF(A$2=35,D1026,IF(A$2=56,D1376,D326)))</f>
        <v>Trégrom</v>
      </c>
      <c r="C326" s="411" t="str">
        <f aca="false">LEFT(F326,2)</f>
        <v>22</v>
      </c>
      <c r="D326" s="0" t="s">
        <v>759</v>
      </c>
      <c r="E326" s="0" t="str">
        <f aca="false">CONCATENATE(C326,D326)</f>
        <v>22Trégrom</v>
      </c>
      <c r="F326" s="0" t="n">
        <v>22359</v>
      </c>
    </row>
    <row r="327" customFormat="false" ht="15" hidden="false" customHeight="false" outlineLevel="0" collapsed="false">
      <c r="B327" s="0" t="str">
        <f aca="false">IF(A$2=29,D677,IF(A$2=35,D1027,IF(A$2=56,D1377,D327)))</f>
        <v>Trégueux</v>
      </c>
      <c r="C327" s="411" t="str">
        <f aca="false">LEFT(F327,2)</f>
        <v>22</v>
      </c>
      <c r="D327" s="0" t="s">
        <v>760</v>
      </c>
      <c r="E327" s="0" t="str">
        <f aca="false">CONCATENATE(C327,D327)</f>
        <v>22Trégueux</v>
      </c>
      <c r="F327" s="0" t="n">
        <v>22360</v>
      </c>
    </row>
    <row r="328" customFormat="false" ht="15" hidden="false" customHeight="false" outlineLevel="0" collapsed="false">
      <c r="B328" s="0" t="str">
        <f aca="false">IF(A$2=29,D678,IF(A$2=35,D1028,IF(A$2=56,D1378,D328)))</f>
        <v>Tréguidel</v>
      </c>
      <c r="C328" s="411" t="str">
        <f aca="false">LEFT(F328,2)</f>
        <v>22</v>
      </c>
      <c r="D328" s="0" t="s">
        <v>761</v>
      </c>
      <c r="E328" s="0" t="str">
        <f aca="false">CONCATENATE(C328,D328)</f>
        <v>22Tréguidel</v>
      </c>
      <c r="F328" s="0" t="n">
        <v>22361</v>
      </c>
    </row>
    <row r="329" customFormat="false" ht="15" hidden="false" customHeight="false" outlineLevel="0" collapsed="false">
      <c r="B329" s="0" t="str">
        <f aca="false">IF(A$2=29,D679,IF(A$2=35,D1029,IF(A$2=56,D1379,D329)))</f>
        <v>Tréguier</v>
      </c>
      <c r="C329" s="411" t="str">
        <f aca="false">LEFT(F329,2)</f>
        <v>22</v>
      </c>
      <c r="D329" s="0" t="s">
        <v>762</v>
      </c>
      <c r="E329" s="0" t="str">
        <f aca="false">CONCATENATE(C329,D329)</f>
        <v>22Tréguier</v>
      </c>
      <c r="F329" s="0" t="n">
        <v>22362</v>
      </c>
    </row>
    <row r="330" customFormat="false" ht="15" hidden="false" customHeight="false" outlineLevel="0" collapsed="false">
      <c r="B330" s="0" t="str">
        <f aca="false">IF(A$2=29,D680,IF(A$2=35,D1030,IF(A$2=56,D1380,D330)))</f>
        <v>Trélévern</v>
      </c>
      <c r="C330" s="411" t="str">
        <f aca="false">LEFT(F330,2)</f>
        <v>22</v>
      </c>
      <c r="D330" s="0" t="s">
        <v>763</v>
      </c>
      <c r="E330" s="0" t="str">
        <f aca="false">CONCATENATE(C330,D330)</f>
        <v>22Trélévern</v>
      </c>
      <c r="F330" s="0" t="n">
        <v>22363</v>
      </c>
    </row>
    <row r="331" customFormat="false" ht="15" hidden="false" customHeight="false" outlineLevel="0" collapsed="false">
      <c r="B331" s="0" t="str">
        <f aca="false">IF(A$2=29,D681,IF(A$2=35,D1031,IF(A$2=56,D1381,D331)))</f>
        <v>Trélivan</v>
      </c>
      <c r="C331" s="411" t="str">
        <f aca="false">LEFT(F331,2)</f>
        <v>22</v>
      </c>
      <c r="D331" s="0" t="s">
        <v>764</v>
      </c>
      <c r="E331" s="0" t="str">
        <f aca="false">CONCATENATE(C331,D331)</f>
        <v>22Trélivan</v>
      </c>
      <c r="F331" s="0" t="n">
        <v>22364</v>
      </c>
    </row>
    <row r="332" customFormat="false" ht="15" hidden="false" customHeight="false" outlineLevel="0" collapsed="false">
      <c r="B332" s="0" t="str">
        <f aca="false">IF(A$2=29,D682,IF(A$2=35,D1032,IF(A$2=56,D1382,D332)))</f>
        <v>Trémargat</v>
      </c>
      <c r="C332" s="411" t="str">
        <f aca="false">LEFT(F332,2)</f>
        <v>22</v>
      </c>
      <c r="D332" s="0" t="s">
        <v>765</v>
      </c>
      <c r="E332" s="0" t="str">
        <f aca="false">CONCATENATE(C332,D332)</f>
        <v>22Trémargat</v>
      </c>
      <c r="F332" s="0" t="n">
        <v>22365</v>
      </c>
    </row>
    <row r="333" customFormat="false" ht="15" hidden="false" customHeight="false" outlineLevel="0" collapsed="false">
      <c r="B333" s="0" t="str">
        <f aca="false">IF(A$2=29,D683,IF(A$2=35,D1033,IF(A$2=56,D1383,D333)))</f>
        <v>Trémel</v>
      </c>
      <c r="C333" s="411" t="str">
        <f aca="false">LEFT(F333,2)</f>
        <v>22</v>
      </c>
      <c r="D333" s="0" t="s">
        <v>766</v>
      </c>
      <c r="E333" s="0" t="str">
        <f aca="false">CONCATENATE(C333,D333)</f>
        <v>22Trémel</v>
      </c>
      <c r="F333" s="0" t="n">
        <v>22366</v>
      </c>
    </row>
    <row r="334" customFormat="false" ht="15" hidden="false" customHeight="false" outlineLevel="0" collapsed="false">
      <c r="B334" s="0" t="str">
        <f aca="false">IF(A$2=29,D684,IF(A$2=35,D1034,IF(A$2=56,D1384,D334)))</f>
        <v>Tréméreuc</v>
      </c>
      <c r="C334" s="411" t="str">
        <f aca="false">LEFT(F334,2)</f>
        <v>22</v>
      </c>
      <c r="D334" s="0" t="s">
        <v>767</v>
      </c>
      <c r="E334" s="0" t="str">
        <f aca="false">CONCATENATE(C334,D334)</f>
        <v>22Tréméreuc</v>
      </c>
      <c r="F334" s="0" t="n">
        <v>22368</v>
      </c>
    </row>
    <row r="335" customFormat="false" ht="15" hidden="false" customHeight="false" outlineLevel="0" collapsed="false">
      <c r="B335" s="0" t="str">
        <f aca="false">IF(A$2=29,D685,IF(A$2=35,D1035,IF(A$2=56,D1385,D335)))</f>
        <v>Trémeur</v>
      </c>
      <c r="C335" s="411" t="str">
        <f aca="false">LEFT(F335,2)</f>
        <v>22</v>
      </c>
      <c r="D335" s="0" t="s">
        <v>768</v>
      </c>
      <c r="E335" s="0" t="str">
        <f aca="false">CONCATENATE(C335,D335)</f>
        <v>22Trémeur</v>
      </c>
      <c r="F335" s="0" t="n">
        <v>22369</v>
      </c>
    </row>
    <row r="336" customFormat="false" ht="15" hidden="false" customHeight="false" outlineLevel="0" collapsed="false">
      <c r="B336" s="0" t="str">
        <f aca="false">IF(A$2=29,D686,IF(A$2=35,D1036,IF(A$2=56,D1386,D336)))</f>
        <v>Tréméven</v>
      </c>
      <c r="C336" s="411" t="str">
        <f aca="false">LEFT(F336,2)</f>
        <v>22</v>
      </c>
      <c r="D336" s="0" t="s">
        <v>769</v>
      </c>
      <c r="E336" s="0" t="str">
        <f aca="false">CONCATENATE(C336,D336)</f>
        <v>22Tréméven</v>
      </c>
      <c r="F336" s="0" t="n">
        <v>22370</v>
      </c>
    </row>
    <row r="337" customFormat="false" ht="15" hidden="false" customHeight="false" outlineLevel="0" collapsed="false">
      <c r="B337" s="0" t="str">
        <f aca="false">IF(A$2=29,D687,IF(A$2=35,D1037,IF(A$2=56,D1387,D337)))</f>
        <v>Trémorel</v>
      </c>
      <c r="C337" s="411" t="str">
        <f aca="false">LEFT(F337,2)</f>
        <v>22</v>
      </c>
      <c r="D337" s="0" t="s">
        <v>770</v>
      </c>
      <c r="E337" s="0" t="str">
        <f aca="false">CONCATENATE(C337,D337)</f>
        <v>22Trémorel</v>
      </c>
      <c r="F337" s="0" t="n">
        <v>22371</v>
      </c>
    </row>
    <row r="338" customFormat="false" ht="15" hidden="false" customHeight="false" outlineLevel="0" collapsed="false">
      <c r="B338" s="0" t="str">
        <f aca="false">IF(A$2=29,D688,IF(A$2=35,D1038,IF(A$2=56,D1388,D338)))</f>
        <v>Trémuson</v>
      </c>
      <c r="C338" s="411" t="str">
        <f aca="false">LEFT(F338,2)</f>
        <v>22</v>
      </c>
      <c r="D338" s="0" t="s">
        <v>771</v>
      </c>
      <c r="E338" s="0" t="str">
        <f aca="false">CONCATENATE(C338,D338)</f>
        <v>22Trémuson</v>
      </c>
      <c r="F338" s="0" t="n">
        <v>22372</v>
      </c>
    </row>
    <row r="339" customFormat="false" ht="15" hidden="false" customHeight="false" outlineLevel="0" collapsed="false">
      <c r="B339" s="0" t="str">
        <f aca="false">IF(A$2=29,D689,IF(A$2=35,D1039,IF(A$2=56,D1389,D339)))</f>
        <v>Tréogan</v>
      </c>
      <c r="C339" s="411" t="str">
        <f aca="false">LEFT(F339,2)</f>
        <v>22</v>
      </c>
      <c r="D339" s="0" t="s">
        <v>772</v>
      </c>
      <c r="E339" s="0" t="str">
        <f aca="false">CONCATENATE(C339,D339)</f>
        <v>22Tréogan</v>
      </c>
      <c r="F339" s="0" t="n">
        <v>22373</v>
      </c>
    </row>
    <row r="340" customFormat="false" ht="15" hidden="false" customHeight="false" outlineLevel="0" collapsed="false">
      <c r="B340" s="0" t="str">
        <f aca="false">IF(A$2=29,D690,IF(A$2=35,D1040,IF(A$2=56,D1390,D340)))</f>
        <v>Tressignaux</v>
      </c>
      <c r="C340" s="411" t="str">
        <f aca="false">LEFT(F340,2)</f>
        <v>22</v>
      </c>
      <c r="D340" s="0" t="s">
        <v>773</v>
      </c>
      <c r="E340" s="0" t="str">
        <f aca="false">CONCATENATE(C340,D340)</f>
        <v>22Tressignaux</v>
      </c>
      <c r="F340" s="0" t="n">
        <v>22375</v>
      </c>
    </row>
    <row r="341" customFormat="false" ht="15" hidden="false" customHeight="false" outlineLevel="0" collapsed="false">
      <c r="B341" s="0" t="str">
        <f aca="false">IF(A$2=29,D691,IF(A$2=35,D1041,IF(A$2=56,D1391,D341)))</f>
        <v>Trévé</v>
      </c>
      <c r="C341" s="411" t="str">
        <f aca="false">LEFT(F341,2)</f>
        <v>22</v>
      </c>
      <c r="D341" s="0" t="s">
        <v>774</v>
      </c>
      <c r="E341" s="0" t="str">
        <f aca="false">CONCATENATE(C341,D341)</f>
        <v>22Trévé</v>
      </c>
      <c r="F341" s="0" t="n">
        <v>22376</v>
      </c>
    </row>
    <row r="342" customFormat="false" ht="15" hidden="false" customHeight="false" outlineLevel="0" collapsed="false">
      <c r="B342" s="0" t="str">
        <f aca="false">IF(A$2=29,D692,IF(A$2=35,D1042,IF(A$2=56,D1392,D342)))</f>
        <v>Tréveneuc</v>
      </c>
      <c r="C342" s="411" t="str">
        <f aca="false">LEFT(F342,2)</f>
        <v>22</v>
      </c>
      <c r="D342" s="0" t="s">
        <v>775</v>
      </c>
      <c r="E342" s="0" t="str">
        <f aca="false">CONCATENATE(C342,D342)</f>
        <v>22Tréveneuc</v>
      </c>
      <c r="F342" s="0" t="n">
        <v>22377</v>
      </c>
    </row>
    <row r="343" customFormat="false" ht="15" hidden="false" customHeight="false" outlineLevel="0" collapsed="false">
      <c r="B343" s="0" t="str">
        <f aca="false">IF(A$2=29,D693,IF(A$2=35,D1043,IF(A$2=56,D1393,D343)))</f>
        <v>Trévérec</v>
      </c>
      <c r="C343" s="411" t="str">
        <f aca="false">LEFT(F343,2)</f>
        <v>22</v>
      </c>
      <c r="D343" s="0" t="s">
        <v>776</v>
      </c>
      <c r="E343" s="0" t="str">
        <f aca="false">CONCATENATE(C343,D343)</f>
        <v>22Trévérec</v>
      </c>
      <c r="F343" s="0" t="n">
        <v>22378</v>
      </c>
    </row>
    <row r="344" customFormat="false" ht="15" hidden="false" customHeight="false" outlineLevel="0" collapsed="false">
      <c r="B344" s="0" t="str">
        <f aca="false">IF(A$2=29,D694,IF(A$2=35,D1044,IF(A$2=56,D1394,D344)))</f>
        <v>Trévou-Tréguignec</v>
      </c>
      <c r="C344" s="411" t="str">
        <f aca="false">LEFT(F344,2)</f>
        <v>22</v>
      </c>
      <c r="D344" s="0" t="s">
        <v>777</v>
      </c>
      <c r="E344" s="0" t="str">
        <f aca="false">CONCATENATE(C344,D344)</f>
        <v>22Trévou-Tréguignec</v>
      </c>
      <c r="F344" s="0" t="n">
        <v>22379</v>
      </c>
    </row>
    <row r="345" customFormat="false" ht="15" hidden="false" customHeight="false" outlineLevel="0" collapsed="false">
      <c r="B345" s="0" t="str">
        <f aca="false">IF(A$2=29,D695,IF(A$2=35,D1045,IF(A$2=56,D1395,D345)))</f>
        <v>Trévron</v>
      </c>
      <c r="C345" s="411" t="str">
        <f aca="false">LEFT(F345,2)</f>
        <v>22</v>
      </c>
      <c r="D345" s="0" t="s">
        <v>778</v>
      </c>
      <c r="E345" s="0" t="str">
        <f aca="false">CONCATENATE(C345,D345)</f>
        <v>22Trévron</v>
      </c>
      <c r="F345" s="0" t="n">
        <v>22380</v>
      </c>
    </row>
    <row r="346" customFormat="false" ht="15" hidden="false" customHeight="false" outlineLevel="0" collapsed="false">
      <c r="B346" s="0" t="str">
        <f aca="false">IF(A$2=29,D696,IF(A$2=35,D1046,IF(A$2=56,D1396,D346)))</f>
        <v>Trézény</v>
      </c>
      <c r="C346" s="411" t="str">
        <f aca="false">LEFT(F346,2)</f>
        <v>22</v>
      </c>
      <c r="D346" s="0" t="s">
        <v>779</v>
      </c>
      <c r="E346" s="0" t="str">
        <f aca="false">CONCATENATE(C346,D346)</f>
        <v>22Trézény</v>
      </c>
      <c r="F346" s="0" t="n">
        <v>22381</v>
      </c>
    </row>
    <row r="347" customFormat="false" ht="15" hidden="false" customHeight="false" outlineLevel="0" collapsed="false">
      <c r="B347" s="0" t="str">
        <f aca="false">IF(A$2=29,D697,IF(A$2=35,D1047,IF(A$2=56,D1397,D347)))</f>
        <v>Troguéry</v>
      </c>
      <c r="C347" s="411" t="str">
        <f aca="false">LEFT(F347,2)</f>
        <v>22</v>
      </c>
      <c r="D347" s="0" t="s">
        <v>780</v>
      </c>
      <c r="E347" s="0" t="str">
        <f aca="false">CONCATENATE(C347,D347)</f>
        <v>22Troguéry</v>
      </c>
      <c r="F347" s="0" t="n">
        <v>22383</v>
      </c>
    </row>
    <row r="348" customFormat="false" ht="15" hidden="false" customHeight="false" outlineLevel="0" collapsed="false">
      <c r="B348" s="0" t="str">
        <f aca="false">IF(A$2=29,D698,IF(A$2=35,D1048,IF(A$2=56,D1398,D348)))</f>
        <v>Uzel</v>
      </c>
      <c r="C348" s="411" t="str">
        <f aca="false">LEFT(F348,2)</f>
        <v>22</v>
      </c>
      <c r="D348" s="0" t="s">
        <v>781</v>
      </c>
      <c r="E348" s="0" t="str">
        <f aca="false">CONCATENATE(C348,D348)</f>
        <v>22Uzel</v>
      </c>
      <c r="F348" s="0" t="n">
        <v>22384</v>
      </c>
    </row>
    <row r="349" customFormat="false" ht="15" hidden="false" customHeight="false" outlineLevel="0" collapsed="false">
      <c r="B349" s="0" t="str">
        <f aca="false">IF(A$2=29,D699,IF(A$2=35,D1049,IF(A$2=56,D1399,D349)))</f>
        <v>Vildé-Guingalan</v>
      </c>
      <c r="C349" s="411" t="str">
        <f aca="false">LEFT(F349,2)</f>
        <v>22</v>
      </c>
      <c r="D349" s="0" t="s">
        <v>782</v>
      </c>
      <c r="E349" s="0" t="str">
        <f aca="false">CONCATENATE(C349,D349)</f>
        <v>22Vildé-Guingalan</v>
      </c>
      <c r="F349" s="0" t="n">
        <v>22388</v>
      </c>
    </row>
    <row r="350" customFormat="false" ht="15" hidden="false" customHeight="false" outlineLevel="0" collapsed="false">
      <c r="B350" s="0" t="str">
        <f aca="false">IF(A$2=29,D700,IF(A$2=35,D1050,IF(A$2=56,D1400,D350)))</f>
        <v>Yffiniac</v>
      </c>
      <c r="C350" s="411" t="str">
        <f aca="false">LEFT(F350,2)</f>
        <v>22</v>
      </c>
      <c r="D350" s="0" t="s">
        <v>783</v>
      </c>
      <c r="E350" s="0" t="str">
        <f aca="false">CONCATENATE(C350,D350)</f>
        <v>22Yffiniac</v>
      </c>
      <c r="F350" s="0" t="n">
        <v>22389</v>
      </c>
    </row>
    <row r="351" customFormat="false" ht="15" hidden="false" customHeight="false" outlineLevel="0" collapsed="false">
      <c r="B351" s="0" t="str">
        <f aca="false">IF(A$2=29,D701,IF(A$2=35,D1051,IF(A$2=56,D1401,D351)))</f>
        <v>Yvias</v>
      </c>
      <c r="C351" s="411" t="str">
        <f aca="false">LEFT(F351,2)</f>
        <v>22</v>
      </c>
      <c r="D351" s="0" t="s">
        <v>784</v>
      </c>
      <c r="E351" s="0" t="str">
        <f aca="false">CONCATENATE(C351,D351)</f>
        <v>22Yvias</v>
      </c>
      <c r="F351" s="0" t="n">
        <v>22390</v>
      </c>
    </row>
    <row r="352" customFormat="false" ht="15" hidden="false" customHeight="false" outlineLevel="0" collapsed="false">
      <c r="B352" s="0" t="str">
        <f aca="false">IF(A$2=29,D702,IF(A$2=35,D1052,IF(A$2=56,D1402,D352)))</f>
        <v>Yvignac-la-Tour</v>
      </c>
      <c r="C352" s="411" t="str">
        <f aca="false">LEFT(F352,2)</f>
        <v>22</v>
      </c>
      <c r="D352" s="0" t="s">
        <v>785</v>
      </c>
      <c r="E352" s="0" t="str">
        <f aca="false">CONCATENATE(C352,D352)</f>
        <v>22Yvignac-la-Tour</v>
      </c>
      <c r="F352" s="0" t="n">
        <v>22391</v>
      </c>
    </row>
    <row r="353" customFormat="false" ht="15" hidden="false" customHeight="false" outlineLevel="0" collapsed="false">
      <c r="B353" s="0" t="n">
        <f aca="false">IF(A$2=29,D703,IF(A$2=35,D1053,IF(A$2=56,D1403,D353)))</f>
        <v>0</v>
      </c>
    </row>
    <row r="354" customFormat="false" ht="15" hidden="false" customHeight="false" outlineLevel="0" collapsed="false">
      <c r="B354" s="0" t="n">
        <f aca="false">IF(A$2=29,D704,IF(A$2=35,D1054,IF(A$2=56,D1404,D354)))</f>
        <v>0</v>
      </c>
    </row>
    <row r="355" customFormat="false" ht="15" hidden="false" customHeight="false" outlineLevel="0" collapsed="false">
      <c r="C355" s="411" t="str">
        <f aca="false">LEFT(F355,2)</f>
        <v>29</v>
      </c>
      <c r="D355" s="0" t="s">
        <v>786</v>
      </c>
      <c r="E355" s="0" t="str">
        <f aca="false">CONCATENATE(C355,D355)</f>
        <v>29Argol</v>
      </c>
      <c r="F355" s="0" t="n">
        <v>29001</v>
      </c>
    </row>
    <row r="356" customFormat="false" ht="15" hidden="false" customHeight="false" outlineLevel="0" collapsed="false">
      <c r="C356" s="411" t="str">
        <f aca="false">LEFT(F356,2)</f>
        <v>29</v>
      </c>
      <c r="D356" s="0" t="s">
        <v>787</v>
      </c>
      <c r="E356" s="0" t="str">
        <f aca="false">CONCATENATE(C356,D356)</f>
        <v>29Arzano</v>
      </c>
      <c r="F356" s="0" t="n">
        <v>29002</v>
      </c>
    </row>
    <row r="357" customFormat="false" ht="15" hidden="false" customHeight="false" outlineLevel="0" collapsed="false">
      <c r="C357" s="411" t="str">
        <f aca="false">LEFT(F357,2)</f>
        <v>29</v>
      </c>
      <c r="D357" s="0" t="s">
        <v>788</v>
      </c>
      <c r="E357" s="0" t="str">
        <f aca="false">CONCATENATE(C357,D357)</f>
        <v>29Audierne</v>
      </c>
      <c r="F357" s="0" t="n">
        <v>29003</v>
      </c>
    </row>
    <row r="358" customFormat="false" ht="15" hidden="false" customHeight="false" outlineLevel="0" collapsed="false">
      <c r="C358" s="411" t="str">
        <f aca="false">LEFT(F358,2)</f>
        <v>29</v>
      </c>
      <c r="D358" s="0" t="s">
        <v>789</v>
      </c>
      <c r="E358" s="0" t="str">
        <f aca="false">CONCATENATE(C358,D358)</f>
        <v>29Bannalec</v>
      </c>
      <c r="F358" s="0" t="n">
        <v>29004</v>
      </c>
    </row>
    <row r="359" customFormat="false" ht="15" hidden="false" customHeight="false" outlineLevel="0" collapsed="false">
      <c r="C359" s="411" t="str">
        <f aca="false">LEFT(F359,2)</f>
        <v>29</v>
      </c>
      <c r="D359" s="0" t="s">
        <v>790</v>
      </c>
      <c r="E359" s="0" t="str">
        <f aca="false">CONCATENATE(C359,D359)</f>
        <v>29Baye</v>
      </c>
      <c r="F359" s="0" t="n">
        <v>29005</v>
      </c>
    </row>
    <row r="360" customFormat="false" ht="15" hidden="false" customHeight="false" outlineLevel="0" collapsed="false">
      <c r="C360" s="411" t="str">
        <f aca="false">LEFT(F360,2)</f>
        <v>29</v>
      </c>
      <c r="D360" s="0" t="s">
        <v>791</v>
      </c>
      <c r="E360" s="0" t="str">
        <f aca="false">CONCATENATE(C360,D360)</f>
        <v>29Bénodet</v>
      </c>
      <c r="F360" s="0" t="n">
        <v>29006</v>
      </c>
    </row>
    <row r="361" customFormat="false" ht="15" hidden="false" customHeight="false" outlineLevel="0" collapsed="false">
      <c r="C361" s="411" t="str">
        <f aca="false">LEFT(F361,2)</f>
        <v>29</v>
      </c>
      <c r="D361" s="0" t="s">
        <v>792</v>
      </c>
      <c r="E361" s="0" t="str">
        <f aca="false">CONCATENATE(C361,D361)</f>
        <v>29Berrien</v>
      </c>
      <c r="F361" s="0" t="n">
        <v>29007</v>
      </c>
    </row>
    <row r="362" customFormat="false" ht="15" hidden="false" customHeight="false" outlineLevel="0" collapsed="false">
      <c r="C362" s="411" t="str">
        <f aca="false">LEFT(F362,2)</f>
        <v>29</v>
      </c>
      <c r="D362" s="0" t="s">
        <v>793</v>
      </c>
      <c r="E362" s="0" t="str">
        <f aca="false">CONCATENATE(C362,D362)</f>
        <v>29Beuzec-Cap-Sizun</v>
      </c>
      <c r="F362" s="0" t="n">
        <v>29008</v>
      </c>
    </row>
    <row r="363" customFormat="false" ht="15" hidden="false" customHeight="false" outlineLevel="0" collapsed="false">
      <c r="C363" s="411" t="str">
        <f aca="false">LEFT(F363,2)</f>
        <v>29</v>
      </c>
      <c r="D363" s="0" t="s">
        <v>794</v>
      </c>
      <c r="E363" s="0" t="str">
        <f aca="false">CONCATENATE(C363,D363)</f>
        <v>29Bodilis</v>
      </c>
      <c r="F363" s="0" t="n">
        <v>29010</v>
      </c>
    </row>
    <row r="364" customFormat="false" ht="15" hidden="false" customHeight="false" outlineLevel="0" collapsed="false">
      <c r="C364" s="411" t="str">
        <f aca="false">LEFT(F364,2)</f>
        <v>29</v>
      </c>
      <c r="D364" s="0" t="s">
        <v>795</v>
      </c>
      <c r="E364" s="0" t="str">
        <f aca="false">CONCATENATE(C364,D364)</f>
        <v>29Bohars</v>
      </c>
      <c r="F364" s="0" t="n">
        <v>29011</v>
      </c>
    </row>
    <row r="365" customFormat="false" ht="15" hidden="false" customHeight="false" outlineLevel="0" collapsed="false">
      <c r="C365" s="411" t="str">
        <f aca="false">LEFT(F365,2)</f>
        <v>29</v>
      </c>
      <c r="D365" s="0" t="s">
        <v>796</v>
      </c>
      <c r="E365" s="0" t="str">
        <f aca="false">CONCATENATE(C365,D365)</f>
        <v>29Bolazec</v>
      </c>
      <c r="F365" s="0" t="n">
        <v>29012</v>
      </c>
    </row>
    <row r="366" customFormat="false" ht="15" hidden="false" customHeight="false" outlineLevel="0" collapsed="false">
      <c r="C366" s="411" t="str">
        <f aca="false">LEFT(F366,2)</f>
        <v>29</v>
      </c>
      <c r="D366" s="0" t="s">
        <v>797</v>
      </c>
      <c r="E366" s="0" t="str">
        <f aca="false">CONCATENATE(C366,D366)</f>
        <v>29Botmeur</v>
      </c>
      <c r="F366" s="0" t="n">
        <v>29013</v>
      </c>
    </row>
    <row r="367" customFormat="false" ht="15" hidden="false" customHeight="false" outlineLevel="0" collapsed="false">
      <c r="C367" s="411" t="str">
        <f aca="false">LEFT(F367,2)</f>
        <v>29</v>
      </c>
      <c r="D367" s="0" t="s">
        <v>798</v>
      </c>
      <c r="E367" s="0" t="str">
        <f aca="false">CONCATENATE(C367,D367)</f>
        <v>29Botsorhel</v>
      </c>
      <c r="F367" s="0" t="n">
        <v>29014</v>
      </c>
    </row>
    <row r="368" customFormat="false" ht="15" hidden="false" customHeight="false" outlineLevel="0" collapsed="false">
      <c r="C368" s="411" t="str">
        <f aca="false">LEFT(F368,2)</f>
        <v>29</v>
      </c>
      <c r="D368" s="0" t="s">
        <v>799</v>
      </c>
      <c r="E368" s="0" t="str">
        <f aca="false">CONCATENATE(C368,D368)</f>
        <v>29Bourg-Blanc</v>
      </c>
      <c r="F368" s="0" t="n">
        <v>29015</v>
      </c>
    </row>
    <row r="369" customFormat="false" ht="15" hidden="false" customHeight="false" outlineLevel="0" collapsed="false">
      <c r="C369" s="411" t="str">
        <f aca="false">LEFT(F369,2)</f>
        <v>29</v>
      </c>
      <c r="D369" s="0" t="s">
        <v>800</v>
      </c>
      <c r="E369" s="0" t="str">
        <f aca="false">CONCATENATE(C369,D369)</f>
        <v>29Brasparts</v>
      </c>
      <c r="F369" s="0" t="n">
        <v>29016</v>
      </c>
    </row>
    <row r="370" customFormat="false" ht="15" hidden="false" customHeight="false" outlineLevel="0" collapsed="false">
      <c r="C370" s="411" t="str">
        <f aca="false">LEFT(F370,2)</f>
        <v>29</v>
      </c>
      <c r="D370" s="0" t="s">
        <v>801</v>
      </c>
      <c r="E370" s="0" t="str">
        <f aca="false">CONCATENATE(C370,D370)</f>
        <v>29Brélès</v>
      </c>
      <c r="F370" s="0" t="n">
        <v>29017</v>
      </c>
    </row>
    <row r="371" customFormat="false" ht="15" hidden="false" customHeight="false" outlineLevel="0" collapsed="false">
      <c r="C371" s="411" t="str">
        <f aca="false">LEFT(F371,2)</f>
        <v>29</v>
      </c>
      <c r="D371" s="0" t="s">
        <v>802</v>
      </c>
      <c r="E371" s="0" t="str">
        <f aca="false">CONCATENATE(C371,D371)</f>
        <v>29Brennilis</v>
      </c>
      <c r="F371" s="0" t="n">
        <v>29018</v>
      </c>
    </row>
    <row r="372" customFormat="false" ht="15" hidden="false" customHeight="false" outlineLevel="0" collapsed="false">
      <c r="C372" s="411" t="str">
        <f aca="false">LEFT(F372,2)</f>
        <v>29</v>
      </c>
      <c r="D372" s="0" t="s">
        <v>803</v>
      </c>
      <c r="E372" s="0" t="str">
        <f aca="false">CONCATENATE(C372,D372)</f>
        <v>29Brest</v>
      </c>
      <c r="F372" s="0" t="n">
        <v>29019</v>
      </c>
    </row>
    <row r="373" customFormat="false" ht="15" hidden="false" customHeight="false" outlineLevel="0" collapsed="false">
      <c r="C373" s="411" t="str">
        <f aca="false">LEFT(F373,2)</f>
        <v>29</v>
      </c>
      <c r="D373" s="0" t="s">
        <v>804</v>
      </c>
      <c r="E373" s="0" t="str">
        <f aca="false">CONCATENATE(C373,D373)</f>
        <v>29Briec</v>
      </c>
      <c r="F373" s="0" t="n">
        <v>29020</v>
      </c>
    </row>
    <row r="374" customFormat="false" ht="15" hidden="false" customHeight="false" outlineLevel="0" collapsed="false">
      <c r="C374" s="411" t="str">
        <f aca="false">LEFT(F374,2)</f>
        <v>29</v>
      </c>
      <c r="D374" s="0" t="s">
        <v>805</v>
      </c>
      <c r="E374" s="0" t="str">
        <f aca="false">CONCATENATE(C374,D374)</f>
        <v>29Camaret-sur-Mer</v>
      </c>
      <c r="F374" s="0" t="n">
        <v>29022</v>
      </c>
    </row>
    <row r="375" customFormat="false" ht="15" hidden="false" customHeight="false" outlineLevel="0" collapsed="false">
      <c r="C375" s="411" t="str">
        <f aca="false">LEFT(F375,2)</f>
        <v>29</v>
      </c>
      <c r="D375" s="0" t="s">
        <v>806</v>
      </c>
      <c r="E375" s="0" t="str">
        <f aca="false">CONCATENATE(C375,D375)</f>
        <v>29Carantec</v>
      </c>
      <c r="F375" s="0" t="n">
        <v>29023</v>
      </c>
    </row>
    <row r="376" customFormat="false" ht="15" hidden="false" customHeight="false" outlineLevel="0" collapsed="false">
      <c r="C376" s="411" t="str">
        <f aca="false">LEFT(F376,2)</f>
        <v>29</v>
      </c>
      <c r="D376" s="0" t="s">
        <v>807</v>
      </c>
      <c r="E376" s="0" t="str">
        <f aca="false">CONCATENATE(C376,D376)</f>
        <v>29Carhaix-Plouguer</v>
      </c>
      <c r="F376" s="0" t="n">
        <v>29024</v>
      </c>
    </row>
    <row r="377" customFormat="false" ht="15" hidden="false" customHeight="false" outlineLevel="0" collapsed="false">
      <c r="C377" s="411" t="str">
        <f aca="false">LEFT(F377,2)</f>
        <v>29</v>
      </c>
      <c r="D377" s="0" t="s">
        <v>808</v>
      </c>
      <c r="E377" s="0" t="str">
        <f aca="false">CONCATENATE(C377,D377)</f>
        <v>29Cast</v>
      </c>
      <c r="F377" s="0" t="n">
        <v>29025</v>
      </c>
    </row>
    <row r="378" customFormat="false" ht="15" hidden="false" customHeight="false" outlineLevel="0" collapsed="false">
      <c r="C378" s="411" t="str">
        <f aca="false">LEFT(F378,2)</f>
        <v>29</v>
      </c>
      <c r="D378" s="0" t="s">
        <v>809</v>
      </c>
      <c r="E378" s="0" t="str">
        <f aca="false">CONCATENATE(C378,D378)</f>
        <v>29Châteaulin</v>
      </c>
      <c r="F378" s="0" t="n">
        <v>29026</v>
      </c>
    </row>
    <row r="379" customFormat="false" ht="15" hidden="false" customHeight="false" outlineLevel="0" collapsed="false">
      <c r="C379" s="411" t="str">
        <f aca="false">LEFT(F379,2)</f>
        <v>29</v>
      </c>
      <c r="D379" s="0" t="s">
        <v>810</v>
      </c>
      <c r="E379" s="0" t="str">
        <f aca="false">CONCATENATE(C379,D379)</f>
        <v>29Châteauneuf-du-Faou</v>
      </c>
      <c r="F379" s="0" t="n">
        <v>29027</v>
      </c>
    </row>
    <row r="380" customFormat="false" ht="15" hidden="false" customHeight="false" outlineLevel="0" collapsed="false">
      <c r="C380" s="411" t="str">
        <f aca="false">LEFT(F380,2)</f>
        <v>29</v>
      </c>
      <c r="D380" s="0" t="s">
        <v>811</v>
      </c>
      <c r="E380" s="0" t="str">
        <f aca="false">CONCATENATE(C380,D380)</f>
        <v>29Cléden-Cap-Sizun</v>
      </c>
      <c r="F380" s="0" t="n">
        <v>29028</v>
      </c>
    </row>
    <row r="381" customFormat="false" ht="15" hidden="false" customHeight="false" outlineLevel="0" collapsed="false">
      <c r="C381" s="411" t="str">
        <f aca="false">LEFT(F381,2)</f>
        <v>29</v>
      </c>
      <c r="D381" s="0" t="s">
        <v>812</v>
      </c>
      <c r="E381" s="0" t="str">
        <f aca="false">CONCATENATE(C381,D381)</f>
        <v>29Cléden-Poher</v>
      </c>
      <c r="F381" s="0" t="n">
        <v>29029</v>
      </c>
    </row>
    <row r="382" customFormat="false" ht="15" hidden="false" customHeight="false" outlineLevel="0" collapsed="false">
      <c r="C382" s="411" t="str">
        <f aca="false">LEFT(F382,2)</f>
        <v>29</v>
      </c>
      <c r="D382" s="0" t="s">
        <v>813</v>
      </c>
      <c r="E382" s="0" t="str">
        <f aca="false">CONCATENATE(C382,D382)</f>
        <v>29Cléder</v>
      </c>
      <c r="F382" s="0" t="n">
        <v>29030</v>
      </c>
    </row>
    <row r="383" customFormat="false" ht="15" hidden="false" customHeight="false" outlineLevel="0" collapsed="false">
      <c r="C383" s="411" t="str">
        <f aca="false">LEFT(F383,2)</f>
        <v>29</v>
      </c>
      <c r="D383" s="0" t="s">
        <v>814</v>
      </c>
      <c r="E383" s="0" t="str">
        <f aca="false">CONCATENATE(C383,D383)</f>
        <v>29Clohars-Carnoët</v>
      </c>
      <c r="F383" s="0" t="n">
        <v>29031</v>
      </c>
    </row>
    <row r="384" customFormat="false" ht="15" hidden="false" customHeight="false" outlineLevel="0" collapsed="false">
      <c r="C384" s="411" t="str">
        <f aca="false">LEFT(F384,2)</f>
        <v>29</v>
      </c>
      <c r="D384" s="0" t="s">
        <v>815</v>
      </c>
      <c r="E384" s="0" t="str">
        <f aca="false">CONCATENATE(C384,D384)</f>
        <v>29Clohars-Fouesnant</v>
      </c>
      <c r="F384" s="0" t="n">
        <v>29032</v>
      </c>
    </row>
    <row r="385" customFormat="false" ht="15" hidden="false" customHeight="false" outlineLevel="0" collapsed="false">
      <c r="C385" s="411" t="str">
        <f aca="false">LEFT(F385,2)</f>
        <v>29</v>
      </c>
      <c r="D385" s="0" t="s">
        <v>816</v>
      </c>
      <c r="E385" s="0" t="str">
        <f aca="false">CONCATENATE(C385,D385)</f>
        <v>29Coat-Méal</v>
      </c>
      <c r="F385" s="0" t="n">
        <v>29035</v>
      </c>
    </row>
    <row r="386" customFormat="false" ht="15" hidden="false" customHeight="false" outlineLevel="0" collapsed="false">
      <c r="C386" s="411" t="str">
        <f aca="false">LEFT(F386,2)</f>
        <v>29</v>
      </c>
      <c r="D386" s="0" t="s">
        <v>817</v>
      </c>
      <c r="E386" s="0" t="str">
        <f aca="false">CONCATENATE(C386,D386)</f>
        <v>29Collorec</v>
      </c>
      <c r="F386" s="0" t="n">
        <v>29036</v>
      </c>
    </row>
    <row r="387" customFormat="false" ht="15" hidden="false" customHeight="false" outlineLevel="0" collapsed="false">
      <c r="C387" s="411" t="str">
        <f aca="false">LEFT(F387,2)</f>
        <v>29</v>
      </c>
      <c r="D387" s="0" t="s">
        <v>818</v>
      </c>
      <c r="E387" s="0" t="str">
        <f aca="false">CONCATENATE(C387,D387)</f>
        <v>29Combrit</v>
      </c>
      <c r="F387" s="0" t="n">
        <v>29037</v>
      </c>
    </row>
    <row r="388" customFormat="false" ht="15" hidden="false" customHeight="false" outlineLevel="0" collapsed="false">
      <c r="C388" s="411" t="str">
        <f aca="false">LEFT(F388,2)</f>
        <v>29</v>
      </c>
      <c r="D388" s="0" t="s">
        <v>819</v>
      </c>
      <c r="E388" s="0" t="str">
        <f aca="false">CONCATENATE(C388,D388)</f>
        <v>29Commana</v>
      </c>
      <c r="F388" s="0" t="n">
        <v>29038</v>
      </c>
    </row>
    <row r="389" customFormat="false" ht="15" hidden="false" customHeight="false" outlineLevel="0" collapsed="false">
      <c r="C389" s="411" t="str">
        <f aca="false">LEFT(F389,2)</f>
        <v>29</v>
      </c>
      <c r="D389" s="0" t="s">
        <v>820</v>
      </c>
      <c r="E389" s="0" t="str">
        <f aca="false">CONCATENATE(C389,D389)</f>
        <v>29Concarneau</v>
      </c>
      <c r="F389" s="0" t="n">
        <v>29039</v>
      </c>
    </row>
    <row r="390" customFormat="false" ht="15" hidden="false" customHeight="false" outlineLevel="0" collapsed="false">
      <c r="C390" s="411" t="str">
        <f aca="false">LEFT(F390,2)</f>
        <v>29</v>
      </c>
      <c r="D390" s="0" t="s">
        <v>821</v>
      </c>
      <c r="E390" s="0" t="str">
        <f aca="false">CONCATENATE(C390,D390)</f>
        <v>29Confort-Meilars</v>
      </c>
      <c r="F390" s="0" t="n">
        <v>29145</v>
      </c>
    </row>
    <row r="391" customFormat="false" ht="15" hidden="false" customHeight="false" outlineLevel="0" collapsed="false">
      <c r="C391" s="411" t="str">
        <f aca="false">LEFT(F391,2)</f>
        <v>29</v>
      </c>
      <c r="D391" s="0" t="s">
        <v>822</v>
      </c>
      <c r="E391" s="0" t="str">
        <f aca="false">CONCATENATE(C391,D391)</f>
        <v>29Coray</v>
      </c>
      <c r="F391" s="0" t="n">
        <v>29041</v>
      </c>
    </row>
    <row r="392" customFormat="false" ht="15" hidden="false" customHeight="false" outlineLevel="0" collapsed="false">
      <c r="C392" s="411" t="str">
        <f aca="false">LEFT(F392,2)</f>
        <v>29</v>
      </c>
      <c r="D392" s="0" t="s">
        <v>823</v>
      </c>
      <c r="E392" s="0" t="str">
        <f aca="false">CONCATENATE(C392,D392)</f>
        <v>29Crozon</v>
      </c>
      <c r="F392" s="0" t="n">
        <v>29042</v>
      </c>
    </row>
    <row r="393" customFormat="false" ht="15" hidden="false" customHeight="false" outlineLevel="0" collapsed="false">
      <c r="C393" s="411" t="str">
        <f aca="false">LEFT(F393,2)</f>
        <v>29</v>
      </c>
      <c r="D393" s="0" t="s">
        <v>824</v>
      </c>
      <c r="E393" s="0" t="str">
        <f aca="false">CONCATENATE(C393,D393)</f>
        <v>29Daoulas</v>
      </c>
      <c r="F393" s="0" t="n">
        <v>29043</v>
      </c>
    </row>
    <row r="394" customFormat="false" ht="15" hidden="false" customHeight="false" outlineLevel="0" collapsed="false">
      <c r="C394" s="411" t="str">
        <f aca="false">LEFT(F394,2)</f>
        <v>29</v>
      </c>
      <c r="D394" s="0" t="s">
        <v>825</v>
      </c>
      <c r="E394" s="0" t="str">
        <f aca="false">CONCATENATE(C394,D394)</f>
        <v>29Dinéault</v>
      </c>
      <c r="F394" s="0" t="n">
        <v>29044</v>
      </c>
    </row>
    <row r="395" customFormat="false" ht="15" hidden="false" customHeight="false" outlineLevel="0" collapsed="false">
      <c r="C395" s="411" t="str">
        <f aca="false">LEFT(F395,2)</f>
        <v>29</v>
      </c>
      <c r="D395" s="0" t="s">
        <v>826</v>
      </c>
      <c r="E395" s="0" t="str">
        <f aca="false">CONCATENATE(C395,D395)</f>
        <v>29Dirinon</v>
      </c>
      <c r="F395" s="0" t="n">
        <v>29045</v>
      </c>
    </row>
    <row r="396" customFormat="false" ht="15" hidden="false" customHeight="false" outlineLevel="0" collapsed="false">
      <c r="C396" s="411" t="str">
        <f aca="false">LEFT(F396,2)</f>
        <v>29</v>
      </c>
      <c r="D396" s="0" t="s">
        <v>827</v>
      </c>
      <c r="E396" s="0" t="str">
        <f aca="false">CONCATENATE(C396,D396)</f>
        <v>29Douarnenez</v>
      </c>
      <c r="F396" s="0" t="n">
        <v>29046</v>
      </c>
    </row>
    <row r="397" customFormat="false" ht="15" hidden="false" customHeight="false" outlineLevel="0" collapsed="false">
      <c r="C397" s="411" t="str">
        <f aca="false">LEFT(F397,2)</f>
        <v>29</v>
      </c>
      <c r="D397" s="0" t="s">
        <v>828</v>
      </c>
      <c r="E397" s="0" t="str">
        <f aca="false">CONCATENATE(C397,D397)</f>
        <v>29Edern</v>
      </c>
      <c r="F397" s="0" t="n">
        <v>29048</v>
      </c>
    </row>
    <row r="398" customFormat="false" ht="15" hidden="false" customHeight="false" outlineLevel="0" collapsed="false">
      <c r="C398" s="411" t="str">
        <f aca="false">LEFT(F398,2)</f>
        <v>29</v>
      </c>
      <c r="D398" s="0" t="s">
        <v>829</v>
      </c>
      <c r="E398" s="0" t="str">
        <f aca="false">CONCATENATE(C398,D398)</f>
        <v>29Elliant</v>
      </c>
      <c r="F398" s="0" t="n">
        <v>29049</v>
      </c>
    </row>
    <row r="399" customFormat="false" ht="15" hidden="false" customHeight="false" outlineLevel="0" collapsed="false">
      <c r="C399" s="411" t="str">
        <f aca="false">LEFT(F399,2)</f>
        <v>29</v>
      </c>
      <c r="D399" s="0" t="s">
        <v>830</v>
      </c>
      <c r="E399" s="0" t="str">
        <f aca="false">CONCATENATE(C399,D399)</f>
        <v>29Ergué-Gabéric</v>
      </c>
      <c r="F399" s="0" t="n">
        <v>29051</v>
      </c>
    </row>
    <row r="400" customFormat="false" ht="15" hidden="false" customHeight="false" outlineLevel="0" collapsed="false">
      <c r="C400" s="411" t="str">
        <f aca="false">LEFT(F400,2)</f>
        <v>29</v>
      </c>
      <c r="D400" s="0" t="s">
        <v>831</v>
      </c>
      <c r="E400" s="0" t="str">
        <f aca="false">CONCATENATE(C400,D400)</f>
        <v>29Fouesnant</v>
      </c>
      <c r="F400" s="0" t="n">
        <v>29058</v>
      </c>
    </row>
    <row r="401" customFormat="false" ht="15" hidden="false" customHeight="false" outlineLevel="0" collapsed="false">
      <c r="C401" s="411" t="str">
        <f aca="false">LEFT(F401,2)</f>
        <v>29</v>
      </c>
      <c r="D401" s="0" t="s">
        <v>832</v>
      </c>
      <c r="E401" s="0" t="str">
        <f aca="false">CONCATENATE(C401,D401)</f>
        <v>29Garlan</v>
      </c>
      <c r="F401" s="0" t="n">
        <v>29059</v>
      </c>
    </row>
    <row r="402" customFormat="false" ht="15" hidden="false" customHeight="false" outlineLevel="0" collapsed="false">
      <c r="C402" s="411" t="str">
        <f aca="false">LEFT(F402,2)</f>
        <v>29</v>
      </c>
      <c r="D402" s="0" t="s">
        <v>833</v>
      </c>
      <c r="E402" s="0" t="str">
        <f aca="false">CONCATENATE(C402,D402)</f>
        <v>29Gouesnach</v>
      </c>
      <c r="F402" s="0" t="n">
        <v>29060</v>
      </c>
    </row>
    <row r="403" customFormat="false" ht="15" hidden="false" customHeight="false" outlineLevel="0" collapsed="false">
      <c r="C403" s="411" t="str">
        <f aca="false">LEFT(F403,2)</f>
        <v>29</v>
      </c>
      <c r="D403" s="0" t="s">
        <v>834</v>
      </c>
      <c r="E403" s="0" t="str">
        <f aca="false">CONCATENATE(C403,D403)</f>
        <v>29Gouesnou</v>
      </c>
      <c r="F403" s="0" t="n">
        <v>29061</v>
      </c>
    </row>
    <row r="404" customFormat="false" ht="15" hidden="false" customHeight="false" outlineLevel="0" collapsed="false">
      <c r="C404" s="411" t="str">
        <f aca="false">LEFT(F404,2)</f>
        <v>29</v>
      </c>
      <c r="D404" s="0" t="s">
        <v>835</v>
      </c>
      <c r="E404" s="0" t="str">
        <f aca="false">CONCATENATE(C404,D404)</f>
        <v>29Gouézec</v>
      </c>
      <c r="F404" s="0" t="n">
        <v>29062</v>
      </c>
    </row>
    <row r="405" customFormat="false" ht="15" hidden="false" customHeight="false" outlineLevel="0" collapsed="false">
      <c r="C405" s="411" t="str">
        <f aca="false">LEFT(F405,2)</f>
        <v>29</v>
      </c>
      <c r="D405" s="0" t="s">
        <v>836</v>
      </c>
      <c r="E405" s="0" t="str">
        <f aca="false">CONCATENATE(C405,D405)</f>
        <v>29Goulien</v>
      </c>
      <c r="F405" s="0" t="n">
        <v>29063</v>
      </c>
    </row>
    <row r="406" customFormat="false" ht="15" hidden="false" customHeight="false" outlineLevel="0" collapsed="false">
      <c r="C406" s="411" t="str">
        <f aca="false">LEFT(F406,2)</f>
        <v>29</v>
      </c>
      <c r="D406" s="0" t="s">
        <v>837</v>
      </c>
      <c r="E406" s="0" t="str">
        <f aca="false">CONCATENATE(C406,D406)</f>
        <v>29Goulven</v>
      </c>
      <c r="F406" s="0" t="n">
        <v>29064</v>
      </c>
    </row>
    <row r="407" customFormat="false" ht="15" hidden="false" customHeight="false" outlineLevel="0" collapsed="false">
      <c r="C407" s="411" t="str">
        <f aca="false">LEFT(F407,2)</f>
        <v>29</v>
      </c>
      <c r="D407" s="0" t="s">
        <v>838</v>
      </c>
      <c r="E407" s="0" t="str">
        <f aca="false">CONCATENATE(C407,D407)</f>
        <v>29Gourlizon</v>
      </c>
      <c r="F407" s="0" t="n">
        <v>29065</v>
      </c>
    </row>
    <row r="408" customFormat="false" ht="15" hidden="false" customHeight="false" outlineLevel="0" collapsed="false">
      <c r="C408" s="411" t="str">
        <f aca="false">LEFT(F408,2)</f>
        <v>29</v>
      </c>
      <c r="D408" s="0" t="s">
        <v>839</v>
      </c>
      <c r="E408" s="0" t="str">
        <f aca="false">CONCATENATE(C408,D408)</f>
        <v>29Guengat</v>
      </c>
      <c r="F408" s="0" t="n">
        <v>29066</v>
      </c>
    </row>
    <row r="409" customFormat="false" ht="15" hidden="false" customHeight="false" outlineLevel="0" collapsed="false">
      <c r="C409" s="411" t="str">
        <f aca="false">LEFT(F409,2)</f>
        <v>29</v>
      </c>
      <c r="D409" s="0" t="s">
        <v>840</v>
      </c>
      <c r="E409" s="0" t="str">
        <f aca="false">CONCATENATE(C409,D409)</f>
        <v>29Guerlesquin</v>
      </c>
      <c r="F409" s="0" t="n">
        <v>29067</v>
      </c>
    </row>
    <row r="410" customFormat="false" ht="15" hidden="false" customHeight="false" outlineLevel="0" collapsed="false">
      <c r="C410" s="411" t="str">
        <f aca="false">LEFT(F410,2)</f>
        <v>29</v>
      </c>
      <c r="D410" s="0" t="s">
        <v>841</v>
      </c>
      <c r="E410" s="0" t="str">
        <f aca="false">CONCATENATE(C410,D410)</f>
        <v>29Guiclan</v>
      </c>
      <c r="F410" s="0" t="n">
        <v>29068</v>
      </c>
    </row>
    <row r="411" customFormat="false" ht="15" hidden="false" customHeight="false" outlineLevel="0" collapsed="false">
      <c r="C411" s="411" t="str">
        <f aca="false">LEFT(F411,2)</f>
        <v>29</v>
      </c>
      <c r="D411" s="0" t="s">
        <v>842</v>
      </c>
      <c r="E411" s="0" t="str">
        <f aca="false">CONCATENATE(C411,D411)</f>
        <v>29Guilers</v>
      </c>
      <c r="F411" s="0" t="n">
        <v>29069</v>
      </c>
    </row>
    <row r="412" customFormat="false" ht="15" hidden="false" customHeight="false" outlineLevel="0" collapsed="false">
      <c r="C412" s="411" t="str">
        <f aca="false">LEFT(F412,2)</f>
        <v>29</v>
      </c>
      <c r="D412" s="0" t="s">
        <v>843</v>
      </c>
      <c r="E412" s="0" t="str">
        <f aca="false">CONCATENATE(C412,D412)</f>
        <v>29Guiler-sur-Goyen</v>
      </c>
      <c r="F412" s="0" t="n">
        <v>29070</v>
      </c>
    </row>
    <row r="413" customFormat="false" ht="15" hidden="false" customHeight="false" outlineLevel="0" collapsed="false">
      <c r="C413" s="411" t="str">
        <f aca="false">LEFT(F413,2)</f>
        <v>29</v>
      </c>
      <c r="D413" s="0" t="s">
        <v>844</v>
      </c>
      <c r="E413" s="0" t="str">
        <f aca="false">CONCATENATE(C413,D413)</f>
        <v>29Guilligomarc'h</v>
      </c>
      <c r="F413" s="0" t="n">
        <v>29071</v>
      </c>
    </row>
    <row r="414" customFormat="false" ht="15" hidden="false" customHeight="false" outlineLevel="0" collapsed="false">
      <c r="C414" s="411" t="str">
        <f aca="false">LEFT(F414,2)</f>
        <v>29</v>
      </c>
      <c r="D414" s="0" t="s">
        <v>845</v>
      </c>
      <c r="E414" s="0" t="str">
        <f aca="false">CONCATENATE(C414,D414)</f>
        <v>29Guilvinec</v>
      </c>
      <c r="F414" s="0" t="n">
        <v>29072</v>
      </c>
    </row>
    <row r="415" customFormat="false" ht="15" hidden="false" customHeight="false" outlineLevel="0" collapsed="false">
      <c r="C415" s="411" t="str">
        <f aca="false">LEFT(F415,2)</f>
        <v>29</v>
      </c>
      <c r="D415" s="0" t="s">
        <v>846</v>
      </c>
      <c r="E415" s="0" t="str">
        <f aca="false">CONCATENATE(C415,D415)</f>
        <v>29Guimaëc</v>
      </c>
      <c r="F415" s="0" t="n">
        <v>29073</v>
      </c>
    </row>
    <row r="416" customFormat="false" ht="15" hidden="false" customHeight="false" outlineLevel="0" collapsed="false">
      <c r="C416" s="411" t="str">
        <f aca="false">LEFT(F416,2)</f>
        <v>29</v>
      </c>
      <c r="D416" s="0" t="s">
        <v>847</v>
      </c>
      <c r="E416" s="0" t="str">
        <f aca="false">CONCATENATE(C416,D416)</f>
        <v>29Guimiliau</v>
      </c>
      <c r="F416" s="0" t="n">
        <v>29074</v>
      </c>
    </row>
    <row r="417" customFormat="false" ht="15" hidden="false" customHeight="false" outlineLevel="0" collapsed="false">
      <c r="C417" s="411" t="str">
        <f aca="false">LEFT(F417,2)</f>
        <v>29</v>
      </c>
      <c r="D417" s="0" t="s">
        <v>848</v>
      </c>
      <c r="E417" s="0" t="str">
        <f aca="false">CONCATENATE(C417,D417)</f>
        <v>29Guipavas</v>
      </c>
      <c r="F417" s="0" t="n">
        <v>29075</v>
      </c>
    </row>
    <row r="418" customFormat="false" ht="15" hidden="false" customHeight="false" outlineLevel="0" collapsed="false">
      <c r="C418" s="411" t="str">
        <f aca="false">LEFT(F418,2)</f>
        <v>29</v>
      </c>
      <c r="D418" s="0" t="s">
        <v>849</v>
      </c>
      <c r="E418" s="0" t="str">
        <f aca="false">CONCATENATE(C418,D418)</f>
        <v>29Guissény</v>
      </c>
      <c r="F418" s="0" t="n">
        <v>29077</v>
      </c>
    </row>
    <row r="419" customFormat="false" ht="15" hidden="false" customHeight="false" outlineLevel="0" collapsed="false">
      <c r="C419" s="411" t="str">
        <f aca="false">LEFT(F419,2)</f>
        <v>29</v>
      </c>
      <c r="D419" s="0" t="s">
        <v>850</v>
      </c>
      <c r="E419" s="0" t="str">
        <f aca="false">CONCATENATE(C419,D419)</f>
        <v>29Hanvec</v>
      </c>
      <c r="F419" s="0" t="n">
        <v>29078</v>
      </c>
    </row>
    <row r="420" customFormat="false" ht="15" hidden="false" customHeight="false" outlineLevel="0" collapsed="false">
      <c r="C420" s="411" t="str">
        <f aca="false">LEFT(F420,2)</f>
        <v>29</v>
      </c>
      <c r="D420" s="0" t="s">
        <v>851</v>
      </c>
      <c r="E420" s="0" t="str">
        <f aca="false">CONCATENATE(C420,D420)</f>
        <v>29Henvic</v>
      </c>
      <c r="F420" s="0" t="n">
        <v>29079</v>
      </c>
    </row>
    <row r="421" customFormat="false" ht="15" hidden="false" customHeight="false" outlineLevel="0" collapsed="false">
      <c r="C421" s="411" t="str">
        <f aca="false">LEFT(F421,2)</f>
        <v>29</v>
      </c>
      <c r="D421" s="0" t="s">
        <v>852</v>
      </c>
      <c r="E421" s="0" t="str">
        <f aca="false">CONCATENATE(C421,D421)</f>
        <v>29Hôpital-Camfrout</v>
      </c>
      <c r="F421" s="0" t="n">
        <v>29080</v>
      </c>
    </row>
    <row r="422" customFormat="false" ht="15" hidden="false" customHeight="false" outlineLevel="0" collapsed="false">
      <c r="C422" s="411" t="str">
        <f aca="false">LEFT(F422,2)</f>
        <v>29</v>
      </c>
      <c r="D422" s="0" t="s">
        <v>853</v>
      </c>
      <c r="E422" s="0" t="str">
        <f aca="false">CONCATENATE(C422,D422)</f>
        <v>29Huelgoat</v>
      </c>
      <c r="F422" s="0" t="n">
        <v>29081</v>
      </c>
    </row>
    <row r="423" customFormat="false" ht="15" hidden="false" customHeight="false" outlineLevel="0" collapsed="false">
      <c r="C423" s="411" t="str">
        <f aca="false">LEFT(F423,2)</f>
        <v>29</v>
      </c>
      <c r="D423" s="0" t="s">
        <v>854</v>
      </c>
      <c r="E423" s="0" t="str">
        <f aca="false">CONCATENATE(C423,D423)</f>
        <v>29Île-de-Batz</v>
      </c>
      <c r="F423" s="0" t="n">
        <v>29082</v>
      </c>
    </row>
    <row r="424" customFormat="false" ht="15" hidden="false" customHeight="false" outlineLevel="0" collapsed="false">
      <c r="C424" s="411" t="str">
        <f aca="false">LEFT(F424,2)</f>
        <v>29</v>
      </c>
      <c r="D424" s="0" t="s">
        <v>855</v>
      </c>
      <c r="E424" s="0" t="str">
        <f aca="false">CONCATENATE(C424,D424)</f>
        <v>29Île-de-Sein</v>
      </c>
      <c r="F424" s="0" t="n">
        <v>29083</v>
      </c>
    </row>
    <row r="425" customFormat="false" ht="15" hidden="false" customHeight="false" outlineLevel="0" collapsed="false">
      <c r="C425" s="411" t="str">
        <f aca="false">LEFT(F425,2)</f>
        <v>29</v>
      </c>
      <c r="D425" s="0" t="s">
        <v>856</v>
      </c>
      <c r="E425" s="0" t="str">
        <f aca="false">CONCATENATE(C425,D425)</f>
        <v>29Île-Molène</v>
      </c>
      <c r="F425" s="0" t="n">
        <v>29084</v>
      </c>
    </row>
    <row r="426" customFormat="false" ht="15" hidden="false" customHeight="false" outlineLevel="0" collapsed="false">
      <c r="C426" s="411" t="str">
        <f aca="false">LEFT(F426,2)</f>
        <v>29</v>
      </c>
      <c r="D426" s="0" t="s">
        <v>857</v>
      </c>
      <c r="E426" s="0" t="str">
        <f aca="false">CONCATENATE(C426,D426)</f>
        <v>29Île-Tudy</v>
      </c>
      <c r="F426" s="0" t="n">
        <v>29085</v>
      </c>
    </row>
    <row r="427" customFormat="false" ht="15" hidden="false" customHeight="false" outlineLevel="0" collapsed="false">
      <c r="C427" s="411" t="str">
        <f aca="false">LEFT(F427,2)</f>
        <v>29</v>
      </c>
      <c r="D427" s="0" t="s">
        <v>858</v>
      </c>
      <c r="E427" s="0" t="str">
        <f aca="false">CONCATENATE(C427,D427)</f>
        <v>29Irvillac</v>
      </c>
      <c r="F427" s="0" t="n">
        <v>29086</v>
      </c>
    </row>
    <row r="428" customFormat="false" ht="15" hidden="false" customHeight="false" outlineLevel="0" collapsed="false">
      <c r="C428" s="411" t="str">
        <f aca="false">LEFT(F428,2)</f>
        <v>29</v>
      </c>
      <c r="D428" s="0" t="s">
        <v>859</v>
      </c>
      <c r="E428" s="0" t="str">
        <f aca="false">CONCATENATE(C428,D428)</f>
        <v>29Kergloff</v>
      </c>
      <c r="F428" s="0" t="n">
        <v>29089</v>
      </c>
    </row>
    <row r="429" customFormat="false" ht="15" hidden="false" customHeight="false" outlineLevel="0" collapsed="false">
      <c r="C429" s="411" t="str">
        <f aca="false">LEFT(F429,2)</f>
        <v>29</v>
      </c>
      <c r="D429" s="0" t="s">
        <v>860</v>
      </c>
      <c r="E429" s="0" t="str">
        <f aca="false">CONCATENATE(C429,D429)</f>
        <v>29Kerlaz</v>
      </c>
      <c r="F429" s="0" t="n">
        <v>29090</v>
      </c>
    </row>
    <row r="430" customFormat="false" ht="15" hidden="false" customHeight="false" outlineLevel="0" collapsed="false">
      <c r="C430" s="411" t="str">
        <f aca="false">LEFT(F430,2)</f>
        <v>29</v>
      </c>
      <c r="D430" s="0" t="s">
        <v>861</v>
      </c>
      <c r="E430" s="0" t="str">
        <f aca="false">CONCATENATE(C430,D430)</f>
        <v>29Kerlouan</v>
      </c>
      <c r="F430" s="0" t="n">
        <v>29091</v>
      </c>
    </row>
    <row r="431" customFormat="false" ht="15" hidden="false" customHeight="false" outlineLevel="0" collapsed="false">
      <c r="C431" s="411" t="str">
        <f aca="false">LEFT(F431,2)</f>
        <v>29</v>
      </c>
      <c r="D431" s="0" t="s">
        <v>862</v>
      </c>
      <c r="E431" s="0" t="str">
        <f aca="false">CONCATENATE(C431,D431)</f>
        <v>29Kernilis</v>
      </c>
      <c r="F431" s="0" t="n">
        <v>29093</v>
      </c>
    </row>
    <row r="432" customFormat="false" ht="15" hidden="false" customHeight="false" outlineLevel="0" collapsed="false">
      <c r="C432" s="411" t="str">
        <f aca="false">LEFT(F432,2)</f>
        <v>29</v>
      </c>
      <c r="D432" s="0" t="s">
        <v>863</v>
      </c>
      <c r="E432" s="0" t="str">
        <f aca="false">CONCATENATE(C432,D432)</f>
        <v>29Kernouës</v>
      </c>
      <c r="F432" s="0" t="n">
        <v>29094</v>
      </c>
    </row>
    <row r="433" customFormat="false" ht="15" hidden="false" customHeight="false" outlineLevel="0" collapsed="false">
      <c r="C433" s="411" t="str">
        <f aca="false">LEFT(F433,2)</f>
        <v>29</v>
      </c>
      <c r="D433" s="0" t="s">
        <v>864</v>
      </c>
      <c r="E433" s="0" t="str">
        <f aca="false">CONCATENATE(C433,D433)</f>
        <v>29Kersaint-Plabennec</v>
      </c>
      <c r="F433" s="0" t="n">
        <v>29095</v>
      </c>
    </row>
    <row r="434" customFormat="false" ht="15" hidden="false" customHeight="false" outlineLevel="0" collapsed="false">
      <c r="C434" s="411" t="str">
        <f aca="false">LEFT(F434,2)</f>
        <v>29</v>
      </c>
      <c r="D434" s="0" t="s">
        <v>865</v>
      </c>
      <c r="E434" s="0" t="str">
        <f aca="false">CONCATENATE(C434,D434)</f>
        <v>29La Feuillée</v>
      </c>
      <c r="F434" s="0" t="n">
        <v>29054</v>
      </c>
    </row>
    <row r="435" customFormat="false" ht="15" hidden="false" customHeight="false" outlineLevel="0" collapsed="false">
      <c r="C435" s="411" t="str">
        <f aca="false">LEFT(F435,2)</f>
        <v>29</v>
      </c>
      <c r="D435" s="0" t="s">
        <v>866</v>
      </c>
      <c r="E435" s="0" t="str">
        <f aca="false">CONCATENATE(C435,D435)</f>
        <v>29La Forest-Landerneau</v>
      </c>
      <c r="F435" s="0" t="n">
        <v>29056</v>
      </c>
    </row>
    <row r="436" customFormat="false" ht="15" hidden="false" customHeight="false" outlineLevel="0" collapsed="false">
      <c r="C436" s="411" t="str">
        <f aca="false">LEFT(F436,2)</f>
        <v>29</v>
      </c>
      <c r="D436" s="0" t="s">
        <v>867</v>
      </c>
      <c r="E436" s="0" t="str">
        <f aca="false">CONCATENATE(C436,D436)</f>
        <v>29La Forêt-Fouesnant</v>
      </c>
      <c r="F436" s="0" t="n">
        <v>29057</v>
      </c>
    </row>
    <row r="437" customFormat="false" ht="15" hidden="false" customHeight="false" outlineLevel="0" collapsed="false">
      <c r="C437" s="411" t="str">
        <f aca="false">LEFT(F437,2)</f>
        <v>29</v>
      </c>
      <c r="D437" s="0" t="s">
        <v>868</v>
      </c>
      <c r="E437" s="0" t="str">
        <f aca="false">CONCATENATE(C437,D437)</f>
        <v>29La Martyre</v>
      </c>
      <c r="F437" s="0" t="n">
        <v>29144</v>
      </c>
    </row>
    <row r="438" customFormat="false" ht="15" hidden="false" customHeight="false" outlineLevel="0" collapsed="false">
      <c r="C438" s="411" t="str">
        <f aca="false">LEFT(F438,2)</f>
        <v>29</v>
      </c>
      <c r="D438" s="0" t="s">
        <v>869</v>
      </c>
      <c r="E438" s="0" t="str">
        <f aca="false">CONCATENATE(C438,D438)</f>
        <v>29La Roche-Maurice</v>
      </c>
      <c r="F438" s="0" t="n">
        <v>29237</v>
      </c>
    </row>
    <row r="439" customFormat="false" ht="15" hidden="false" customHeight="false" outlineLevel="0" collapsed="false">
      <c r="C439" s="411" t="str">
        <f aca="false">LEFT(F439,2)</f>
        <v>29</v>
      </c>
      <c r="D439" s="0" t="s">
        <v>870</v>
      </c>
      <c r="E439" s="0" t="str">
        <f aca="false">CONCATENATE(C439,D439)</f>
        <v>29Lampaul-Guimiliau</v>
      </c>
      <c r="F439" s="0" t="n">
        <v>29097</v>
      </c>
    </row>
    <row r="440" customFormat="false" ht="15" hidden="false" customHeight="false" outlineLevel="0" collapsed="false">
      <c r="C440" s="411" t="str">
        <f aca="false">LEFT(F440,2)</f>
        <v>29</v>
      </c>
      <c r="D440" s="0" t="s">
        <v>871</v>
      </c>
      <c r="E440" s="0" t="str">
        <f aca="false">CONCATENATE(C440,D440)</f>
        <v>29Lampaul-Plouarzel</v>
      </c>
      <c r="F440" s="0" t="n">
        <v>29098</v>
      </c>
    </row>
    <row r="441" customFormat="false" ht="15" hidden="false" customHeight="false" outlineLevel="0" collapsed="false">
      <c r="C441" s="411" t="str">
        <f aca="false">LEFT(F441,2)</f>
        <v>29</v>
      </c>
      <c r="D441" s="0" t="s">
        <v>872</v>
      </c>
      <c r="E441" s="0" t="str">
        <f aca="false">CONCATENATE(C441,D441)</f>
        <v>29Lampaul-Ploudalmézeau</v>
      </c>
      <c r="F441" s="0" t="n">
        <v>29099</v>
      </c>
    </row>
    <row r="442" customFormat="false" ht="15" hidden="false" customHeight="false" outlineLevel="0" collapsed="false">
      <c r="C442" s="411" t="str">
        <f aca="false">LEFT(F442,2)</f>
        <v>29</v>
      </c>
      <c r="D442" s="0" t="s">
        <v>873</v>
      </c>
      <c r="E442" s="0" t="str">
        <f aca="false">CONCATENATE(C442,D442)</f>
        <v>29Lanarvily</v>
      </c>
      <c r="F442" s="0" t="n">
        <v>29100</v>
      </c>
    </row>
    <row r="443" customFormat="false" ht="15" hidden="false" customHeight="false" outlineLevel="0" collapsed="false">
      <c r="C443" s="411" t="str">
        <f aca="false">LEFT(F443,2)</f>
        <v>29</v>
      </c>
      <c r="D443" s="0" t="s">
        <v>874</v>
      </c>
      <c r="E443" s="0" t="str">
        <f aca="false">CONCATENATE(C443,D443)</f>
        <v>29Landéda</v>
      </c>
      <c r="F443" s="0" t="n">
        <v>29101</v>
      </c>
    </row>
    <row r="444" customFormat="false" ht="15" hidden="false" customHeight="false" outlineLevel="0" collapsed="false">
      <c r="C444" s="411" t="str">
        <f aca="false">LEFT(F444,2)</f>
        <v>29</v>
      </c>
      <c r="D444" s="0" t="s">
        <v>875</v>
      </c>
      <c r="E444" s="0" t="str">
        <f aca="false">CONCATENATE(C444,D444)</f>
        <v>29Landeleau</v>
      </c>
      <c r="F444" s="0" t="n">
        <v>29102</v>
      </c>
    </row>
    <row r="445" customFormat="false" ht="15" hidden="false" customHeight="false" outlineLevel="0" collapsed="false">
      <c r="C445" s="411" t="str">
        <f aca="false">LEFT(F445,2)</f>
        <v>29</v>
      </c>
      <c r="D445" s="0" t="s">
        <v>876</v>
      </c>
      <c r="E445" s="0" t="str">
        <f aca="false">CONCATENATE(C445,D445)</f>
        <v>29Landerneau</v>
      </c>
      <c r="F445" s="0" t="n">
        <v>29103</v>
      </c>
    </row>
    <row r="446" customFormat="false" ht="15" hidden="false" customHeight="false" outlineLevel="0" collapsed="false">
      <c r="C446" s="411" t="str">
        <f aca="false">LEFT(F446,2)</f>
        <v>29</v>
      </c>
      <c r="D446" s="0" t="s">
        <v>877</v>
      </c>
      <c r="E446" s="0" t="str">
        <f aca="false">CONCATENATE(C446,D446)</f>
        <v>29Landévennec</v>
      </c>
      <c r="F446" s="0" t="n">
        <v>29104</v>
      </c>
    </row>
    <row r="447" customFormat="false" ht="15" hidden="false" customHeight="false" outlineLevel="0" collapsed="false">
      <c r="C447" s="411" t="str">
        <f aca="false">LEFT(F447,2)</f>
        <v>29</v>
      </c>
      <c r="D447" s="0" t="s">
        <v>878</v>
      </c>
      <c r="E447" s="0" t="str">
        <f aca="false">CONCATENATE(C447,D447)</f>
        <v>29Landivisiau</v>
      </c>
      <c r="F447" s="0" t="n">
        <v>29105</v>
      </c>
    </row>
    <row r="448" customFormat="false" ht="15" hidden="false" customHeight="false" outlineLevel="0" collapsed="false">
      <c r="C448" s="411" t="str">
        <f aca="false">LEFT(F448,2)</f>
        <v>29</v>
      </c>
      <c r="D448" s="0" t="s">
        <v>879</v>
      </c>
      <c r="E448" s="0" t="str">
        <f aca="false">CONCATENATE(C448,D448)</f>
        <v>29Landrévarzec</v>
      </c>
      <c r="F448" s="0" t="n">
        <v>29106</v>
      </c>
    </row>
    <row r="449" customFormat="false" ht="15" hidden="false" customHeight="false" outlineLevel="0" collapsed="false">
      <c r="C449" s="411" t="str">
        <f aca="false">LEFT(F449,2)</f>
        <v>29</v>
      </c>
      <c r="D449" s="0" t="s">
        <v>880</v>
      </c>
      <c r="E449" s="0" t="str">
        <f aca="false">CONCATENATE(C449,D449)</f>
        <v>29Landudal</v>
      </c>
      <c r="F449" s="0" t="n">
        <v>29107</v>
      </c>
    </row>
    <row r="450" customFormat="false" ht="15" hidden="false" customHeight="false" outlineLevel="0" collapsed="false">
      <c r="C450" s="411" t="str">
        <f aca="false">LEFT(F450,2)</f>
        <v>29</v>
      </c>
      <c r="D450" s="0" t="s">
        <v>881</v>
      </c>
      <c r="E450" s="0" t="str">
        <f aca="false">CONCATENATE(C450,D450)</f>
        <v>29Landudec</v>
      </c>
      <c r="F450" s="0" t="n">
        <v>29108</v>
      </c>
    </row>
    <row r="451" customFormat="false" ht="15" hidden="false" customHeight="false" outlineLevel="0" collapsed="false">
      <c r="C451" s="411" t="str">
        <f aca="false">LEFT(F451,2)</f>
        <v>29</v>
      </c>
      <c r="D451" s="0" t="s">
        <v>882</v>
      </c>
      <c r="E451" s="0" t="str">
        <f aca="false">CONCATENATE(C451,D451)</f>
        <v>29Landunvez</v>
      </c>
      <c r="F451" s="0" t="n">
        <v>29109</v>
      </c>
    </row>
    <row r="452" customFormat="false" ht="15" hidden="false" customHeight="false" outlineLevel="0" collapsed="false">
      <c r="C452" s="411" t="str">
        <f aca="false">LEFT(F452,2)</f>
        <v>29</v>
      </c>
      <c r="D452" s="0" t="s">
        <v>883</v>
      </c>
      <c r="E452" s="0" t="str">
        <f aca="false">CONCATENATE(C452,D452)</f>
        <v>29Langolen</v>
      </c>
      <c r="F452" s="0" t="n">
        <v>29110</v>
      </c>
    </row>
    <row r="453" customFormat="false" ht="15" hidden="false" customHeight="false" outlineLevel="0" collapsed="false">
      <c r="C453" s="411" t="str">
        <f aca="false">LEFT(F453,2)</f>
        <v>29</v>
      </c>
      <c r="D453" s="0" t="s">
        <v>884</v>
      </c>
      <c r="E453" s="0" t="str">
        <f aca="false">CONCATENATE(C453,D453)</f>
        <v>29Lanhouarneau</v>
      </c>
      <c r="F453" s="0" t="n">
        <v>29111</v>
      </c>
    </row>
    <row r="454" customFormat="false" ht="15" hidden="false" customHeight="false" outlineLevel="0" collapsed="false">
      <c r="C454" s="411" t="str">
        <f aca="false">LEFT(F454,2)</f>
        <v>29</v>
      </c>
      <c r="D454" s="0" t="s">
        <v>885</v>
      </c>
      <c r="E454" s="0" t="str">
        <f aca="false">CONCATENATE(C454,D454)</f>
        <v>29Lanildut</v>
      </c>
      <c r="F454" s="0" t="n">
        <v>29112</v>
      </c>
    </row>
    <row r="455" customFormat="false" ht="15" hidden="false" customHeight="false" outlineLevel="0" collapsed="false">
      <c r="C455" s="411" t="str">
        <f aca="false">LEFT(F455,2)</f>
        <v>29</v>
      </c>
      <c r="D455" s="0" t="s">
        <v>886</v>
      </c>
      <c r="E455" s="0" t="str">
        <f aca="false">CONCATENATE(C455,D455)</f>
        <v>29Lanmeur</v>
      </c>
      <c r="F455" s="0" t="n">
        <v>29113</v>
      </c>
    </row>
    <row r="456" customFormat="false" ht="15" hidden="false" customHeight="false" outlineLevel="0" collapsed="false">
      <c r="C456" s="411" t="str">
        <f aca="false">LEFT(F456,2)</f>
        <v>29</v>
      </c>
      <c r="D456" s="0" t="s">
        <v>887</v>
      </c>
      <c r="E456" s="0" t="str">
        <f aca="false">CONCATENATE(C456,D456)</f>
        <v>29Lannéanou</v>
      </c>
      <c r="F456" s="0" t="n">
        <v>29114</v>
      </c>
    </row>
    <row r="457" customFormat="false" ht="15" hidden="false" customHeight="false" outlineLevel="0" collapsed="false">
      <c r="C457" s="411" t="str">
        <f aca="false">LEFT(F457,2)</f>
        <v>29</v>
      </c>
      <c r="D457" s="0" t="s">
        <v>888</v>
      </c>
      <c r="E457" s="0" t="str">
        <f aca="false">CONCATENATE(C457,D457)</f>
        <v>29Lannédern</v>
      </c>
      <c r="F457" s="0" t="n">
        <v>29115</v>
      </c>
    </row>
    <row r="458" customFormat="false" ht="15" hidden="false" customHeight="false" outlineLevel="0" collapsed="false">
      <c r="C458" s="411" t="str">
        <f aca="false">LEFT(F458,2)</f>
        <v>29</v>
      </c>
      <c r="D458" s="0" t="s">
        <v>889</v>
      </c>
      <c r="E458" s="0" t="str">
        <f aca="false">CONCATENATE(C458,D458)</f>
        <v>29Lanneuffret</v>
      </c>
      <c r="F458" s="0" t="n">
        <v>29116</v>
      </c>
    </row>
    <row r="459" customFormat="false" ht="15" hidden="false" customHeight="false" outlineLevel="0" collapsed="false">
      <c r="C459" s="411" t="str">
        <f aca="false">LEFT(F459,2)</f>
        <v>29</v>
      </c>
      <c r="D459" s="0" t="s">
        <v>890</v>
      </c>
      <c r="E459" s="0" t="str">
        <f aca="false">CONCATENATE(C459,D459)</f>
        <v>29Lannilis</v>
      </c>
      <c r="F459" s="0" t="n">
        <v>29117</v>
      </c>
    </row>
    <row r="460" customFormat="false" ht="15" hidden="false" customHeight="false" outlineLevel="0" collapsed="false">
      <c r="C460" s="411" t="str">
        <f aca="false">LEFT(F460,2)</f>
        <v>29</v>
      </c>
      <c r="D460" s="0" t="s">
        <v>891</v>
      </c>
      <c r="E460" s="0" t="str">
        <f aca="false">CONCATENATE(C460,D460)</f>
        <v>29Lanrivoaré</v>
      </c>
      <c r="F460" s="0" t="n">
        <v>29119</v>
      </c>
    </row>
    <row r="461" customFormat="false" ht="15" hidden="false" customHeight="false" outlineLevel="0" collapsed="false">
      <c r="C461" s="411" t="str">
        <f aca="false">LEFT(F461,2)</f>
        <v>29</v>
      </c>
      <c r="D461" s="0" t="s">
        <v>892</v>
      </c>
      <c r="E461" s="0" t="str">
        <f aca="false">CONCATENATE(C461,D461)</f>
        <v>29Lanvéoc</v>
      </c>
      <c r="F461" s="0" t="n">
        <v>29120</v>
      </c>
    </row>
    <row r="462" customFormat="false" ht="15" hidden="false" customHeight="false" outlineLevel="0" collapsed="false">
      <c r="C462" s="411" t="str">
        <f aca="false">LEFT(F462,2)</f>
        <v>29</v>
      </c>
      <c r="D462" s="0" t="s">
        <v>893</v>
      </c>
      <c r="E462" s="0" t="str">
        <f aca="false">CONCATENATE(C462,D462)</f>
        <v>29Laz</v>
      </c>
      <c r="F462" s="0" t="n">
        <v>29122</v>
      </c>
    </row>
    <row r="463" customFormat="false" ht="15" hidden="false" customHeight="false" outlineLevel="0" collapsed="false">
      <c r="C463" s="411" t="str">
        <f aca="false">LEFT(F463,2)</f>
        <v>29</v>
      </c>
      <c r="D463" s="0" t="s">
        <v>894</v>
      </c>
      <c r="E463" s="0" t="str">
        <f aca="false">CONCATENATE(C463,D463)</f>
        <v>29Le Cloître-Pleyben</v>
      </c>
      <c r="F463" s="0" t="n">
        <v>29033</v>
      </c>
    </row>
    <row r="464" customFormat="false" ht="15" hidden="false" customHeight="false" outlineLevel="0" collapsed="false">
      <c r="C464" s="411" t="str">
        <f aca="false">LEFT(F464,2)</f>
        <v>29</v>
      </c>
      <c r="D464" s="0" t="s">
        <v>895</v>
      </c>
      <c r="E464" s="0" t="str">
        <f aca="false">CONCATENATE(C464,D464)</f>
        <v>29Le Cloître-Saint-Thégonnec</v>
      </c>
      <c r="F464" s="0" t="n">
        <v>29034</v>
      </c>
    </row>
    <row r="465" customFormat="false" ht="15" hidden="false" customHeight="false" outlineLevel="0" collapsed="false">
      <c r="C465" s="411" t="str">
        <f aca="false">LEFT(F465,2)</f>
        <v>29</v>
      </c>
      <c r="D465" s="0" t="s">
        <v>896</v>
      </c>
      <c r="E465" s="0" t="str">
        <f aca="false">CONCATENATE(C465,D465)</f>
        <v>29Le Conquet</v>
      </c>
      <c r="F465" s="0" t="n">
        <v>29040</v>
      </c>
    </row>
    <row r="466" customFormat="false" ht="15" hidden="false" customHeight="false" outlineLevel="0" collapsed="false">
      <c r="C466" s="411" t="str">
        <f aca="false">LEFT(F466,2)</f>
        <v>29</v>
      </c>
      <c r="D466" s="0" t="s">
        <v>897</v>
      </c>
      <c r="E466" s="0" t="str">
        <f aca="false">CONCATENATE(C466,D466)</f>
        <v>29Le Drennec</v>
      </c>
      <c r="F466" s="0" t="n">
        <v>29047</v>
      </c>
    </row>
    <row r="467" customFormat="false" ht="15" hidden="false" customHeight="false" outlineLevel="0" collapsed="false">
      <c r="C467" s="411" t="str">
        <f aca="false">LEFT(F467,2)</f>
        <v>29</v>
      </c>
      <c r="D467" s="0" t="s">
        <v>898</v>
      </c>
      <c r="E467" s="0" t="str">
        <f aca="false">CONCATENATE(C467,D467)</f>
        <v>29Le Faou</v>
      </c>
      <c r="F467" s="0" t="n">
        <v>29053</v>
      </c>
    </row>
    <row r="468" customFormat="false" ht="15" hidden="false" customHeight="false" outlineLevel="0" collapsed="false">
      <c r="C468" s="411" t="str">
        <f aca="false">LEFT(F468,2)</f>
        <v>29</v>
      </c>
      <c r="D468" s="0" t="s">
        <v>899</v>
      </c>
      <c r="E468" s="0" t="str">
        <f aca="false">CONCATENATE(C468,D468)</f>
        <v>29Le Folgoët</v>
      </c>
      <c r="F468" s="0" t="n">
        <v>29055</v>
      </c>
    </row>
    <row r="469" customFormat="false" ht="15" hidden="false" customHeight="false" outlineLevel="0" collapsed="false">
      <c r="C469" s="411" t="str">
        <f aca="false">LEFT(F469,2)</f>
        <v>29</v>
      </c>
      <c r="D469" s="0" t="s">
        <v>900</v>
      </c>
      <c r="E469" s="0" t="str">
        <f aca="false">CONCATENATE(C469,D469)</f>
        <v>29Le Juch</v>
      </c>
      <c r="F469" s="0" t="n">
        <v>29087</v>
      </c>
    </row>
    <row r="470" customFormat="false" ht="15" hidden="false" customHeight="false" outlineLevel="0" collapsed="false">
      <c r="C470" s="411" t="str">
        <f aca="false">LEFT(F470,2)</f>
        <v>29</v>
      </c>
      <c r="D470" s="0" t="s">
        <v>901</v>
      </c>
      <c r="E470" s="0" t="str">
        <f aca="false">CONCATENATE(C470,D470)</f>
        <v>29Le Relecq-Kerhuon</v>
      </c>
      <c r="F470" s="0" t="n">
        <v>29235</v>
      </c>
    </row>
    <row r="471" customFormat="false" ht="15" hidden="false" customHeight="false" outlineLevel="0" collapsed="false">
      <c r="C471" s="411" t="str">
        <f aca="false">LEFT(F471,2)</f>
        <v>29</v>
      </c>
      <c r="D471" s="0" t="s">
        <v>902</v>
      </c>
      <c r="E471" s="0" t="str">
        <f aca="false">CONCATENATE(C471,D471)</f>
        <v>29Le Tréhou</v>
      </c>
      <c r="F471" s="0" t="n">
        <v>29294</v>
      </c>
    </row>
    <row r="472" customFormat="false" ht="15" hidden="false" customHeight="false" outlineLevel="0" collapsed="false">
      <c r="C472" s="411" t="str">
        <f aca="false">LEFT(F472,2)</f>
        <v>29</v>
      </c>
      <c r="D472" s="0" t="s">
        <v>903</v>
      </c>
      <c r="E472" s="0" t="str">
        <f aca="false">CONCATENATE(C472,D472)</f>
        <v>29Le Trévoux</v>
      </c>
      <c r="F472" s="0" t="n">
        <v>29300</v>
      </c>
    </row>
    <row r="473" customFormat="false" ht="15" hidden="false" customHeight="false" outlineLevel="0" collapsed="false">
      <c r="C473" s="411" t="str">
        <f aca="false">LEFT(F473,2)</f>
        <v>29</v>
      </c>
      <c r="D473" s="0" t="s">
        <v>904</v>
      </c>
      <c r="E473" s="0" t="str">
        <f aca="false">CONCATENATE(C473,D473)</f>
        <v>29Lennon</v>
      </c>
      <c r="F473" s="0" t="n">
        <v>29123</v>
      </c>
    </row>
    <row r="474" customFormat="false" ht="15" hidden="false" customHeight="false" outlineLevel="0" collapsed="false">
      <c r="C474" s="411" t="str">
        <f aca="false">LEFT(F474,2)</f>
        <v>29</v>
      </c>
      <c r="D474" s="0" t="s">
        <v>905</v>
      </c>
      <c r="E474" s="0" t="str">
        <f aca="false">CONCATENATE(C474,D474)</f>
        <v>29Lesneven</v>
      </c>
      <c r="F474" s="0" t="n">
        <v>29124</v>
      </c>
    </row>
    <row r="475" customFormat="false" ht="15" hidden="false" customHeight="false" outlineLevel="0" collapsed="false">
      <c r="C475" s="411" t="str">
        <f aca="false">LEFT(F475,2)</f>
        <v>29</v>
      </c>
      <c r="D475" s="0" t="s">
        <v>906</v>
      </c>
      <c r="E475" s="0" t="str">
        <f aca="false">CONCATENATE(C475,D475)</f>
        <v>29Leuhan</v>
      </c>
      <c r="F475" s="0" t="n">
        <v>29125</v>
      </c>
    </row>
    <row r="476" customFormat="false" ht="15" hidden="false" customHeight="false" outlineLevel="0" collapsed="false">
      <c r="C476" s="411" t="str">
        <f aca="false">LEFT(F476,2)</f>
        <v>29</v>
      </c>
      <c r="D476" s="0" t="s">
        <v>907</v>
      </c>
      <c r="E476" s="0" t="str">
        <f aca="false">CONCATENATE(C476,D476)</f>
        <v>29Loc-Brévalaire</v>
      </c>
      <c r="F476" s="0" t="n">
        <v>29126</v>
      </c>
    </row>
    <row r="477" customFormat="false" ht="15" hidden="false" customHeight="false" outlineLevel="0" collapsed="false">
      <c r="C477" s="411" t="str">
        <f aca="false">LEFT(F477,2)</f>
        <v>29</v>
      </c>
      <c r="D477" s="0" t="s">
        <v>908</v>
      </c>
      <c r="E477" s="0" t="str">
        <f aca="false">CONCATENATE(C477,D477)</f>
        <v>29Loc-Eguiner</v>
      </c>
      <c r="F477" s="0" t="n">
        <v>29128</v>
      </c>
    </row>
    <row r="478" customFormat="false" ht="15" hidden="false" customHeight="false" outlineLevel="0" collapsed="false">
      <c r="C478" s="411" t="str">
        <f aca="false">LEFT(F478,2)</f>
        <v>29</v>
      </c>
      <c r="D478" s="0" t="s">
        <v>909</v>
      </c>
      <c r="E478" s="0" t="str">
        <f aca="false">CONCATENATE(C478,D478)</f>
        <v>29Locmaria-Plouzané</v>
      </c>
      <c r="F478" s="0" t="n">
        <v>29130</v>
      </c>
    </row>
    <row r="479" customFormat="false" ht="15" hidden="false" customHeight="false" outlineLevel="0" collapsed="false">
      <c r="C479" s="411" t="str">
        <f aca="false">LEFT(F479,2)</f>
        <v>29</v>
      </c>
      <c r="D479" s="0" t="s">
        <v>910</v>
      </c>
      <c r="E479" s="0" t="str">
        <f aca="false">CONCATENATE(C479,D479)</f>
        <v>29Locmélar</v>
      </c>
      <c r="F479" s="0" t="n">
        <v>29131</v>
      </c>
    </row>
    <row r="480" customFormat="false" ht="15" hidden="false" customHeight="false" outlineLevel="0" collapsed="false">
      <c r="C480" s="411" t="str">
        <f aca="false">LEFT(F480,2)</f>
        <v>29</v>
      </c>
      <c r="D480" s="0" t="s">
        <v>911</v>
      </c>
      <c r="E480" s="0" t="str">
        <f aca="false">CONCATENATE(C480,D480)</f>
        <v>29Locquénolé</v>
      </c>
      <c r="F480" s="0" t="n">
        <v>29132</v>
      </c>
    </row>
    <row r="481" customFormat="false" ht="15" hidden="false" customHeight="false" outlineLevel="0" collapsed="false">
      <c r="C481" s="411" t="str">
        <f aca="false">LEFT(F481,2)</f>
        <v>29</v>
      </c>
      <c r="D481" s="0" t="s">
        <v>912</v>
      </c>
      <c r="E481" s="0" t="str">
        <f aca="false">CONCATENATE(C481,D481)</f>
        <v>29Locquirec</v>
      </c>
      <c r="F481" s="0" t="n">
        <v>29133</v>
      </c>
    </row>
    <row r="482" customFormat="false" ht="15" hidden="false" customHeight="false" outlineLevel="0" collapsed="false">
      <c r="C482" s="411" t="str">
        <f aca="false">LEFT(F482,2)</f>
        <v>29</v>
      </c>
      <c r="D482" s="0" t="s">
        <v>913</v>
      </c>
      <c r="E482" s="0" t="str">
        <f aca="false">CONCATENATE(C482,D482)</f>
        <v>29Locronan</v>
      </c>
      <c r="F482" s="0" t="n">
        <v>29134</v>
      </c>
    </row>
    <row r="483" customFormat="false" ht="15" hidden="false" customHeight="false" outlineLevel="0" collapsed="false">
      <c r="C483" s="411" t="str">
        <f aca="false">LEFT(F483,2)</f>
        <v>29</v>
      </c>
      <c r="D483" s="0" t="s">
        <v>914</v>
      </c>
      <c r="E483" s="0" t="str">
        <f aca="false">CONCATENATE(C483,D483)</f>
        <v>29Loctudy</v>
      </c>
      <c r="F483" s="0" t="n">
        <v>29135</v>
      </c>
    </row>
    <row r="484" customFormat="false" ht="15" hidden="false" customHeight="false" outlineLevel="0" collapsed="false">
      <c r="C484" s="411" t="str">
        <f aca="false">LEFT(F484,2)</f>
        <v>29</v>
      </c>
      <c r="D484" s="0" t="s">
        <v>915</v>
      </c>
      <c r="E484" s="0" t="str">
        <f aca="false">CONCATENATE(C484,D484)</f>
        <v>29Locunolé</v>
      </c>
      <c r="F484" s="0" t="n">
        <v>29136</v>
      </c>
    </row>
    <row r="485" customFormat="false" ht="15" hidden="false" customHeight="false" outlineLevel="0" collapsed="false">
      <c r="C485" s="411" t="str">
        <f aca="false">LEFT(F485,2)</f>
        <v>29</v>
      </c>
      <c r="D485" s="0" t="s">
        <v>916</v>
      </c>
      <c r="E485" s="0" t="str">
        <f aca="false">CONCATENATE(C485,D485)</f>
        <v>29Logonna-Daoulas</v>
      </c>
      <c r="F485" s="0" t="n">
        <v>29137</v>
      </c>
    </row>
    <row r="486" customFormat="false" ht="15" hidden="false" customHeight="false" outlineLevel="0" collapsed="false">
      <c r="C486" s="411" t="str">
        <f aca="false">LEFT(F486,2)</f>
        <v>29</v>
      </c>
      <c r="D486" s="0" t="s">
        <v>917</v>
      </c>
      <c r="E486" s="0" t="str">
        <f aca="false">CONCATENATE(C486,D486)</f>
        <v>29Lopérec</v>
      </c>
      <c r="F486" s="0" t="n">
        <v>29139</v>
      </c>
    </row>
    <row r="487" customFormat="false" ht="15" hidden="false" customHeight="false" outlineLevel="0" collapsed="false">
      <c r="C487" s="411" t="str">
        <f aca="false">LEFT(F487,2)</f>
        <v>29</v>
      </c>
      <c r="D487" s="0" t="s">
        <v>918</v>
      </c>
      <c r="E487" s="0" t="str">
        <f aca="false">CONCATENATE(C487,D487)</f>
        <v>29Loperhet</v>
      </c>
      <c r="F487" s="0" t="n">
        <v>29140</v>
      </c>
    </row>
    <row r="488" customFormat="false" ht="15" hidden="false" customHeight="false" outlineLevel="0" collapsed="false">
      <c r="C488" s="411" t="str">
        <f aca="false">LEFT(F488,2)</f>
        <v>29</v>
      </c>
      <c r="D488" s="0" t="s">
        <v>919</v>
      </c>
      <c r="E488" s="0" t="str">
        <f aca="false">CONCATENATE(C488,D488)</f>
        <v>29Loqueffret</v>
      </c>
      <c r="F488" s="0" t="n">
        <v>29141</v>
      </c>
    </row>
    <row r="489" customFormat="false" ht="15" hidden="false" customHeight="false" outlineLevel="0" collapsed="false">
      <c r="C489" s="411" t="str">
        <f aca="false">LEFT(F489,2)</f>
        <v>29</v>
      </c>
      <c r="D489" s="0" t="s">
        <v>920</v>
      </c>
      <c r="E489" s="0" t="str">
        <f aca="false">CONCATENATE(C489,D489)</f>
        <v>29Lothey</v>
      </c>
      <c r="F489" s="0" t="n">
        <v>29142</v>
      </c>
    </row>
    <row r="490" customFormat="false" ht="15" hidden="false" customHeight="false" outlineLevel="0" collapsed="false">
      <c r="C490" s="411" t="str">
        <f aca="false">LEFT(F490,2)</f>
        <v>29</v>
      </c>
      <c r="D490" s="0" t="s">
        <v>921</v>
      </c>
      <c r="E490" s="0" t="str">
        <f aca="false">CONCATENATE(C490,D490)</f>
        <v>29Mahalon</v>
      </c>
      <c r="F490" s="0" t="n">
        <v>29143</v>
      </c>
    </row>
    <row r="491" customFormat="false" ht="15" hidden="false" customHeight="false" outlineLevel="0" collapsed="false">
      <c r="C491" s="411" t="str">
        <f aca="false">LEFT(F491,2)</f>
        <v>29</v>
      </c>
      <c r="D491" s="0" t="s">
        <v>922</v>
      </c>
      <c r="E491" s="0" t="str">
        <f aca="false">CONCATENATE(C491,D491)</f>
        <v>29Melgven</v>
      </c>
      <c r="F491" s="0" t="n">
        <v>29146</v>
      </c>
    </row>
    <row r="492" customFormat="false" ht="15" hidden="false" customHeight="false" outlineLevel="0" collapsed="false">
      <c r="C492" s="411" t="str">
        <f aca="false">LEFT(F492,2)</f>
        <v>29</v>
      </c>
      <c r="D492" s="0" t="s">
        <v>923</v>
      </c>
      <c r="E492" s="0" t="str">
        <f aca="false">CONCATENATE(C492,D492)</f>
        <v>29Mellac</v>
      </c>
      <c r="F492" s="0" t="n">
        <v>29147</v>
      </c>
    </row>
    <row r="493" customFormat="false" ht="15" hidden="false" customHeight="false" outlineLevel="0" collapsed="false">
      <c r="C493" s="411" t="str">
        <f aca="false">LEFT(F493,2)</f>
        <v>29</v>
      </c>
      <c r="D493" s="0" t="s">
        <v>924</v>
      </c>
      <c r="E493" s="0" t="str">
        <f aca="false">CONCATENATE(C493,D493)</f>
        <v>29Mespaul</v>
      </c>
      <c r="F493" s="0" t="n">
        <v>29148</v>
      </c>
    </row>
    <row r="494" customFormat="false" ht="15" hidden="false" customHeight="false" outlineLevel="0" collapsed="false">
      <c r="C494" s="411" t="str">
        <f aca="false">LEFT(F494,2)</f>
        <v>29</v>
      </c>
      <c r="D494" s="0" t="s">
        <v>925</v>
      </c>
      <c r="E494" s="0" t="str">
        <f aca="false">CONCATENATE(C494,D494)</f>
        <v>29Milizac-Guipronvel</v>
      </c>
      <c r="F494" s="0" t="n">
        <v>29076</v>
      </c>
    </row>
    <row r="495" customFormat="false" ht="15" hidden="false" customHeight="false" outlineLevel="0" collapsed="false">
      <c r="C495" s="411" t="str">
        <f aca="false">LEFT(F495,2)</f>
        <v>29</v>
      </c>
      <c r="D495" s="0" t="s">
        <v>926</v>
      </c>
      <c r="E495" s="0" t="str">
        <f aca="false">CONCATENATE(C495,D495)</f>
        <v>29Moëlan-sur-Mer</v>
      </c>
      <c r="F495" s="0" t="n">
        <v>29150</v>
      </c>
    </row>
    <row r="496" customFormat="false" ht="15" hidden="false" customHeight="false" outlineLevel="0" collapsed="false">
      <c r="C496" s="411" t="str">
        <f aca="false">LEFT(F496,2)</f>
        <v>29</v>
      </c>
      <c r="D496" s="0" t="s">
        <v>927</v>
      </c>
      <c r="E496" s="0" t="str">
        <f aca="false">CONCATENATE(C496,D496)</f>
        <v>29Morlaix</v>
      </c>
      <c r="F496" s="0" t="n">
        <v>29151</v>
      </c>
    </row>
    <row r="497" customFormat="false" ht="15" hidden="false" customHeight="false" outlineLevel="0" collapsed="false">
      <c r="C497" s="411" t="str">
        <f aca="false">LEFT(F497,2)</f>
        <v>29</v>
      </c>
      <c r="D497" s="0" t="s">
        <v>928</v>
      </c>
      <c r="E497" s="0" t="str">
        <f aca="false">CONCATENATE(C497,D497)</f>
        <v>29Motreff</v>
      </c>
      <c r="F497" s="0" t="n">
        <v>29152</v>
      </c>
    </row>
    <row r="498" customFormat="false" ht="15" hidden="false" customHeight="false" outlineLevel="0" collapsed="false">
      <c r="C498" s="411" t="str">
        <f aca="false">LEFT(F498,2)</f>
        <v>29</v>
      </c>
      <c r="D498" s="0" t="s">
        <v>929</v>
      </c>
      <c r="E498" s="0" t="str">
        <f aca="false">CONCATENATE(C498,D498)</f>
        <v>29Névez</v>
      </c>
      <c r="F498" s="0" t="n">
        <v>29153</v>
      </c>
    </row>
    <row r="499" customFormat="false" ht="15" hidden="false" customHeight="false" outlineLevel="0" collapsed="false">
      <c r="C499" s="411" t="str">
        <f aca="false">LEFT(F499,2)</f>
        <v>29</v>
      </c>
      <c r="D499" s="0" t="s">
        <v>930</v>
      </c>
      <c r="E499" s="0" t="str">
        <f aca="false">CONCATENATE(C499,D499)</f>
        <v>29Ouessant</v>
      </c>
      <c r="F499" s="0" t="n">
        <v>29155</v>
      </c>
    </row>
    <row r="500" customFormat="false" ht="15" hidden="false" customHeight="false" outlineLevel="0" collapsed="false">
      <c r="C500" s="411" t="str">
        <f aca="false">LEFT(F500,2)</f>
        <v>29</v>
      </c>
      <c r="D500" s="0" t="s">
        <v>931</v>
      </c>
      <c r="E500" s="0" t="str">
        <f aca="false">CONCATENATE(C500,D500)</f>
        <v>29Pencran</v>
      </c>
      <c r="F500" s="0" t="n">
        <v>29156</v>
      </c>
    </row>
    <row r="501" customFormat="false" ht="15" hidden="false" customHeight="false" outlineLevel="0" collapsed="false">
      <c r="C501" s="411" t="str">
        <f aca="false">LEFT(F501,2)</f>
        <v>29</v>
      </c>
      <c r="D501" s="0" t="s">
        <v>932</v>
      </c>
      <c r="E501" s="0" t="str">
        <f aca="false">CONCATENATE(C501,D501)</f>
        <v>29Penmarc'h</v>
      </c>
      <c r="F501" s="0" t="n">
        <v>29158</v>
      </c>
    </row>
    <row r="502" customFormat="false" ht="15" hidden="false" customHeight="false" outlineLevel="0" collapsed="false">
      <c r="C502" s="411" t="str">
        <f aca="false">LEFT(F502,2)</f>
        <v>29</v>
      </c>
      <c r="D502" s="0" t="s">
        <v>933</v>
      </c>
      <c r="E502" s="0" t="str">
        <f aca="false">CONCATENATE(C502,D502)</f>
        <v>29Peumerit</v>
      </c>
      <c r="F502" s="0" t="n">
        <v>29159</v>
      </c>
    </row>
    <row r="503" customFormat="false" ht="15" hidden="false" customHeight="false" outlineLevel="0" collapsed="false">
      <c r="C503" s="411" t="str">
        <f aca="false">LEFT(F503,2)</f>
        <v>29</v>
      </c>
      <c r="D503" s="0" t="s">
        <v>934</v>
      </c>
      <c r="E503" s="0" t="str">
        <f aca="false">CONCATENATE(C503,D503)</f>
        <v>29Plabennec</v>
      </c>
      <c r="F503" s="0" t="n">
        <v>29160</v>
      </c>
    </row>
    <row r="504" customFormat="false" ht="15" hidden="false" customHeight="false" outlineLevel="0" collapsed="false">
      <c r="C504" s="411" t="str">
        <f aca="false">LEFT(F504,2)</f>
        <v>29</v>
      </c>
      <c r="D504" s="0" t="s">
        <v>935</v>
      </c>
      <c r="E504" s="0" t="str">
        <f aca="false">CONCATENATE(C504,D504)</f>
        <v>29Pleuven</v>
      </c>
      <c r="F504" s="0" t="n">
        <v>29161</v>
      </c>
    </row>
    <row r="505" customFormat="false" ht="15" hidden="false" customHeight="false" outlineLevel="0" collapsed="false">
      <c r="C505" s="411" t="str">
        <f aca="false">LEFT(F505,2)</f>
        <v>29</v>
      </c>
      <c r="D505" s="0" t="s">
        <v>936</v>
      </c>
      <c r="E505" s="0" t="str">
        <f aca="false">CONCATENATE(C505,D505)</f>
        <v>29Pleyben</v>
      </c>
      <c r="F505" s="0" t="n">
        <v>29162</v>
      </c>
    </row>
    <row r="506" customFormat="false" ht="15" hidden="false" customHeight="false" outlineLevel="0" collapsed="false">
      <c r="C506" s="411" t="str">
        <f aca="false">LEFT(F506,2)</f>
        <v>29</v>
      </c>
      <c r="D506" s="0" t="s">
        <v>937</v>
      </c>
      <c r="E506" s="0" t="str">
        <f aca="false">CONCATENATE(C506,D506)</f>
        <v>29Pleyber-Christ</v>
      </c>
      <c r="F506" s="0" t="n">
        <v>29163</v>
      </c>
    </row>
    <row r="507" customFormat="false" ht="15" hidden="false" customHeight="false" outlineLevel="0" collapsed="false">
      <c r="C507" s="411" t="str">
        <f aca="false">LEFT(F507,2)</f>
        <v>29</v>
      </c>
      <c r="D507" s="0" t="s">
        <v>938</v>
      </c>
      <c r="E507" s="0" t="str">
        <f aca="false">CONCATENATE(C507,D507)</f>
        <v>29Plobannalec-Lesconil</v>
      </c>
      <c r="F507" s="0" t="n">
        <v>29165</v>
      </c>
    </row>
    <row r="508" customFormat="false" ht="15" hidden="false" customHeight="false" outlineLevel="0" collapsed="false">
      <c r="C508" s="411" t="str">
        <f aca="false">LEFT(F508,2)</f>
        <v>29</v>
      </c>
      <c r="D508" s="0" t="s">
        <v>939</v>
      </c>
      <c r="E508" s="0" t="str">
        <f aca="false">CONCATENATE(C508,D508)</f>
        <v>29Ploéven</v>
      </c>
      <c r="F508" s="0" t="n">
        <v>29166</v>
      </c>
    </row>
    <row r="509" customFormat="false" ht="15" hidden="false" customHeight="false" outlineLevel="0" collapsed="false">
      <c r="C509" s="411" t="str">
        <f aca="false">LEFT(F509,2)</f>
        <v>29</v>
      </c>
      <c r="D509" s="0" t="s">
        <v>940</v>
      </c>
      <c r="E509" s="0" t="str">
        <f aca="false">CONCATENATE(C509,D509)</f>
        <v>29Plogastel-Saint-Germain</v>
      </c>
      <c r="F509" s="0" t="n">
        <v>29167</v>
      </c>
    </row>
    <row r="510" customFormat="false" ht="15" hidden="false" customHeight="false" outlineLevel="0" collapsed="false">
      <c r="C510" s="411" t="str">
        <f aca="false">LEFT(F510,2)</f>
        <v>29</v>
      </c>
      <c r="D510" s="0" t="s">
        <v>941</v>
      </c>
      <c r="E510" s="0" t="str">
        <f aca="false">CONCATENATE(C510,D510)</f>
        <v>29Plogoff</v>
      </c>
      <c r="F510" s="0" t="n">
        <v>29168</v>
      </c>
    </row>
    <row r="511" customFormat="false" ht="15" hidden="false" customHeight="false" outlineLevel="0" collapsed="false">
      <c r="C511" s="411" t="str">
        <f aca="false">LEFT(F511,2)</f>
        <v>29</v>
      </c>
      <c r="D511" s="0" t="s">
        <v>942</v>
      </c>
      <c r="E511" s="0" t="str">
        <f aca="false">CONCATENATE(C511,D511)</f>
        <v>29Plogonnec</v>
      </c>
      <c r="F511" s="0" t="n">
        <v>29169</v>
      </c>
    </row>
    <row r="512" customFormat="false" ht="15" hidden="false" customHeight="false" outlineLevel="0" collapsed="false">
      <c r="C512" s="411" t="str">
        <f aca="false">LEFT(F512,2)</f>
        <v>29</v>
      </c>
      <c r="D512" s="0" t="s">
        <v>943</v>
      </c>
      <c r="E512" s="0" t="str">
        <f aca="false">CONCATENATE(C512,D512)</f>
        <v>29Plomelin</v>
      </c>
      <c r="F512" s="0" t="n">
        <v>29170</v>
      </c>
    </row>
    <row r="513" customFormat="false" ht="15" hidden="false" customHeight="false" outlineLevel="0" collapsed="false">
      <c r="C513" s="411" t="str">
        <f aca="false">LEFT(F513,2)</f>
        <v>29</v>
      </c>
      <c r="D513" s="0" t="s">
        <v>944</v>
      </c>
      <c r="E513" s="0" t="str">
        <f aca="false">CONCATENATE(C513,D513)</f>
        <v>29Plomeur</v>
      </c>
      <c r="F513" s="0" t="n">
        <v>29171</v>
      </c>
    </row>
    <row r="514" customFormat="false" ht="15" hidden="false" customHeight="false" outlineLevel="0" collapsed="false">
      <c r="C514" s="411" t="str">
        <f aca="false">LEFT(F514,2)</f>
        <v>29</v>
      </c>
      <c r="D514" s="0" t="s">
        <v>945</v>
      </c>
      <c r="E514" s="0" t="str">
        <f aca="false">CONCATENATE(C514,D514)</f>
        <v>29Plomodiern</v>
      </c>
      <c r="F514" s="0" t="n">
        <v>29172</v>
      </c>
    </row>
    <row r="515" customFormat="false" ht="15" hidden="false" customHeight="false" outlineLevel="0" collapsed="false">
      <c r="C515" s="411" t="str">
        <f aca="false">LEFT(F515,2)</f>
        <v>29</v>
      </c>
      <c r="D515" s="0" t="s">
        <v>946</v>
      </c>
      <c r="E515" s="0" t="str">
        <f aca="false">CONCATENATE(C515,D515)</f>
        <v>29Plonéis</v>
      </c>
      <c r="F515" s="0" t="n">
        <v>29173</v>
      </c>
    </row>
    <row r="516" customFormat="false" ht="15" hidden="false" customHeight="false" outlineLevel="0" collapsed="false">
      <c r="C516" s="411" t="str">
        <f aca="false">LEFT(F516,2)</f>
        <v>29</v>
      </c>
      <c r="D516" s="0" t="s">
        <v>947</v>
      </c>
      <c r="E516" s="0" t="str">
        <f aca="false">CONCATENATE(C516,D516)</f>
        <v>29Plonéour-Lanvern</v>
      </c>
      <c r="F516" s="0" t="n">
        <v>29174</v>
      </c>
    </row>
    <row r="517" customFormat="false" ht="15" hidden="false" customHeight="false" outlineLevel="0" collapsed="false">
      <c r="C517" s="411" t="str">
        <f aca="false">LEFT(F517,2)</f>
        <v>29</v>
      </c>
      <c r="D517" s="0" t="s">
        <v>948</v>
      </c>
      <c r="E517" s="0" t="str">
        <f aca="false">CONCATENATE(C517,D517)</f>
        <v>29Plonévez-du-Faou</v>
      </c>
      <c r="F517" s="0" t="n">
        <v>29175</v>
      </c>
    </row>
    <row r="518" customFormat="false" ht="15" hidden="false" customHeight="false" outlineLevel="0" collapsed="false">
      <c r="C518" s="411" t="str">
        <f aca="false">LEFT(F518,2)</f>
        <v>29</v>
      </c>
      <c r="D518" s="0" t="s">
        <v>949</v>
      </c>
      <c r="E518" s="0" t="str">
        <f aca="false">CONCATENATE(C518,D518)</f>
        <v>29Plonévez-Porzay</v>
      </c>
      <c r="F518" s="0" t="n">
        <v>29176</v>
      </c>
    </row>
    <row r="519" customFormat="false" ht="15" hidden="false" customHeight="false" outlineLevel="0" collapsed="false">
      <c r="C519" s="411" t="str">
        <f aca="false">LEFT(F519,2)</f>
        <v>29</v>
      </c>
      <c r="D519" s="0" t="s">
        <v>950</v>
      </c>
      <c r="E519" s="0" t="str">
        <f aca="false">CONCATENATE(C519,D519)</f>
        <v>29Plouarzel</v>
      </c>
      <c r="F519" s="0" t="n">
        <v>29177</v>
      </c>
    </row>
    <row r="520" customFormat="false" ht="15" hidden="false" customHeight="false" outlineLevel="0" collapsed="false">
      <c r="C520" s="411" t="str">
        <f aca="false">LEFT(F520,2)</f>
        <v>29</v>
      </c>
      <c r="D520" s="0" t="s">
        <v>951</v>
      </c>
      <c r="E520" s="0" t="str">
        <f aca="false">CONCATENATE(C520,D520)</f>
        <v>29Ploudalmézeau</v>
      </c>
      <c r="F520" s="0" t="n">
        <v>29178</v>
      </c>
    </row>
    <row r="521" customFormat="false" ht="15" hidden="false" customHeight="false" outlineLevel="0" collapsed="false">
      <c r="C521" s="411" t="str">
        <f aca="false">LEFT(F521,2)</f>
        <v>29</v>
      </c>
      <c r="D521" s="0" t="s">
        <v>952</v>
      </c>
      <c r="E521" s="0" t="str">
        <f aca="false">CONCATENATE(C521,D521)</f>
        <v>29Ploudaniel</v>
      </c>
      <c r="F521" s="0" t="n">
        <v>29179</v>
      </c>
    </row>
    <row r="522" customFormat="false" ht="15" hidden="false" customHeight="false" outlineLevel="0" collapsed="false">
      <c r="C522" s="411" t="str">
        <f aca="false">LEFT(F522,2)</f>
        <v>29</v>
      </c>
      <c r="D522" s="0" t="s">
        <v>953</v>
      </c>
      <c r="E522" s="0" t="str">
        <f aca="false">CONCATENATE(C522,D522)</f>
        <v>29Ploudiry</v>
      </c>
      <c r="F522" s="0" t="n">
        <v>29180</v>
      </c>
    </row>
    <row r="523" customFormat="false" ht="15" hidden="false" customHeight="false" outlineLevel="0" collapsed="false">
      <c r="C523" s="411" t="str">
        <f aca="false">LEFT(F523,2)</f>
        <v>29</v>
      </c>
      <c r="D523" s="0" t="s">
        <v>954</v>
      </c>
      <c r="E523" s="0" t="str">
        <f aca="false">CONCATENATE(C523,D523)</f>
        <v>29Plouédern</v>
      </c>
      <c r="F523" s="0" t="n">
        <v>29181</v>
      </c>
    </row>
    <row r="524" customFormat="false" ht="15" hidden="false" customHeight="false" outlineLevel="0" collapsed="false">
      <c r="C524" s="411" t="str">
        <f aca="false">LEFT(F524,2)</f>
        <v>29</v>
      </c>
      <c r="D524" s="0" t="s">
        <v>955</v>
      </c>
      <c r="E524" s="0" t="str">
        <f aca="false">CONCATENATE(C524,D524)</f>
        <v>29Plouégat-Guérand</v>
      </c>
      <c r="F524" s="0" t="n">
        <v>29182</v>
      </c>
    </row>
    <row r="525" customFormat="false" ht="15" hidden="false" customHeight="false" outlineLevel="0" collapsed="false">
      <c r="C525" s="411" t="str">
        <f aca="false">LEFT(F525,2)</f>
        <v>29</v>
      </c>
      <c r="D525" s="0" t="s">
        <v>956</v>
      </c>
      <c r="E525" s="0" t="str">
        <f aca="false">CONCATENATE(C525,D525)</f>
        <v>29Plouégat-Moysan</v>
      </c>
      <c r="F525" s="0" t="n">
        <v>29183</v>
      </c>
    </row>
    <row r="526" customFormat="false" ht="15" hidden="false" customHeight="false" outlineLevel="0" collapsed="false">
      <c r="C526" s="411" t="str">
        <f aca="false">LEFT(F526,2)</f>
        <v>29</v>
      </c>
      <c r="D526" s="0" t="s">
        <v>957</v>
      </c>
      <c r="E526" s="0" t="str">
        <f aca="false">CONCATENATE(C526,D526)</f>
        <v>29Plouénan</v>
      </c>
      <c r="F526" s="0" t="n">
        <v>29184</v>
      </c>
    </row>
    <row r="527" customFormat="false" ht="15" hidden="false" customHeight="false" outlineLevel="0" collapsed="false">
      <c r="C527" s="411" t="str">
        <f aca="false">LEFT(F527,2)</f>
        <v>29</v>
      </c>
      <c r="D527" s="0" t="s">
        <v>958</v>
      </c>
      <c r="E527" s="0" t="str">
        <f aca="false">CONCATENATE(C527,D527)</f>
        <v>29Plouescat</v>
      </c>
      <c r="F527" s="0" t="n">
        <v>29185</v>
      </c>
    </row>
    <row r="528" customFormat="false" ht="15" hidden="false" customHeight="false" outlineLevel="0" collapsed="false">
      <c r="C528" s="411" t="str">
        <f aca="false">LEFT(F528,2)</f>
        <v>29</v>
      </c>
      <c r="D528" s="0" t="s">
        <v>959</v>
      </c>
      <c r="E528" s="0" t="str">
        <f aca="false">CONCATENATE(C528,D528)</f>
        <v>29Plouezoc'h</v>
      </c>
      <c r="F528" s="0" t="n">
        <v>29186</v>
      </c>
    </row>
    <row r="529" customFormat="false" ht="15" hidden="false" customHeight="false" outlineLevel="0" collapsed="false">
      <c r="C529" s="411" t="str">
        <f aca="false">LEFT(F529,2)</f>
        <v>29</v>
      </c>
      <c r="D529" s="0" t="s">
        <v>960</v>
      </c>
      <c r="E529" s="0" t="str">
        <f aca="false">CONCATENATE(C529,D529)</f>
        <v>29Plougar</v>
      </c>
      <c r="F529" s="0" t="n">
        <v>29187</v>
      </c>
    </row>
    <row r="530" customFormat="false" ht="15" hidden="false" customHeight="false" outlineLevel="0" collapsed="false">
      <c r="C530" s="411" t="str">
        <f aca="false">LEFT(F530,2)</f>
        <v>29</v>
      </c>
      <c r="D530" s="0" t="s">
        <v>961</v>
      </c>
      <c r="E530" s="0" t="str">
        <f aca="false">CONCATENATE(C530,D530)</f>
        <v>29Plougasnou</v>
      </c>
      <c r="F530" s="0" t="n">
        <v>29188</v>
      </c>
    </row>
    <row r="531" customFormat="false" ht="15" hidden="false" customHeight="false" outlineLevel="0" collapsed="false">
      <c r="C531" s="411" t="str">
        <f aca="false">LEFT(F531,2)</f>
        <v>29</v>
      </c>
      <c r="D531" s="0" t="s">
        <v>962</v>
      </c>
      <c r="E531" s="0" t="str">
        <f aca="false">CONCATENATE(C531,D531)</f>
        <v>29Plougastel-Daoulas</v>
      </c>
      <c r="F531" s="0" t="n">
        <v>29189</v>
      </c>
    </row>
    <row r="532" customFormat="false" ht="15" hidden="false" customHeight="false" outlineLevel="0" collapsed="false">
      <c r="C532" s="411" t="str">
        <f aca="false">LEFT(F532,2)</f>
        <v>29</v>
      </c>
      <c r="D532" s="0" t="s">
        <v>963</v>
      </c>
      <c r="E532" s="0" t="str">
        <f aca="false">CONCATENATE(C532,D532)</f>
        <v>29Plougonvelin</v>
      </c>
      <c r="F532" s="0" t="n">
        <v>29190</v>
      </c>
    </row>
    <row r="533" customFormat="false" ht="15" hidden="false" customHeight="false" outlineLevel="0" collapsed="false">
      <c r="C533" s="411" t="str">
        <f aca="false">LEFT(F533,2)</f>
        <v>29</v>
      </c>
      <c r="D533" s="0" t="s">
        <v>964</v>
      </c>
      <c r="E533" s="0" t="str">
        <f aca="false">CONCATENATE(C533,D533)</f>
        <v>29Plougonven</v>
      </c>
      <c r="F533" s="0" t="n">
        <v>29191</v>
      </c>
    </row>
    <row r="534" customFormat="false" ht="15" hidden="false" customHeight="false" outlineLevel="0" collapsed="false">
      <c r="C534" s="411" t="str">
        <f aca="false">LEFT(F534,2)</f>
        <v>29</v>
      </c>
      <c r="D534" s="0" t="s">
        <v>965</v>
      </c>
      <c r="E534" s="0" t="str">
        <f aca="false">CONCATENATE(C534,D534)</f>
        <v>29Plougoulm</v>
      </c>
      <c r="F534" s="0" t="n">
        <v>29192</v>
      </c>
    </row>
    <row r="535" customFormat="false" ht="15" hidden="false" customHeight="false" outlineLevel="0" collapsed="false">
      <c r="C535" s="411" t="str">
        <f aca="false">LEFT(F535,2)</f>
        <v>29</v>
      </c>
      <c r="D535" s="0" t="s">
        <v>966</v>
      </c>
      <c r="E535" s="0" t="str">
        <f aca="false">CONCATENATE(C535,D535)</f>
        <v>29Plougourvest</v>
      </c>
      <c r="F535" s="0" t="n">
        <v>29193</v>
      </c>
    </row>
    <row r="536" customFormat="false" ht="15" hidden="false" customHeight="false" outlineLevel="0" collapsed="false">
      <c r="C536" s="411" t="str">
        <f aca="false">LEFT(F536,2)</f>
        <v>29</v>
      </c>
      <c r="D536" s="0" t="s">
        <v>967</v>
      </c>
      <c r="E536" s="0" t="str">
        <f aca="false">CONCATENATE(C536,D536)</f>
        <v>29Plouguerneau</v>
      </c>
      <c r="F536" s="0" t="n">
        <v>29195</v>
      </c>
    </row>
    <row r="537" customFormat="false" ht="15" hidden="false" customHeight="false" outlineLevel="0" collapsed="false">
      <c r="C537" s="411" t="str">
        <f aca="false">LEFT(F537,2)</f>
        <v>29</v>
      </c>
      <c r="D537" s="0" t="s">
        <v>968</v>
      </c>
      <c r="E537" s="0" t="str">
        <f aca="false">CONCATENATE(C537,D537)</f>
        <v>29Plouguin</v>
      </c>
      <c r="F537" s="0" t="n">
        <v>29196</v>
      </c>
    </row>
    <row r="538" customFormat="false" ht="15" hidden="false" customHeight="false" outlineLevel="0" collapsed="false">
      <c r="C538" s="411" t="str">
        <f aca="false">LEFT(F538,2)</f>
        <v>29</v>
      </c>
      <c r="D538" s="0" t="s">
        <v>969</v>
      </c>
      <c r="E538" s="0" t="str">
        <f aca="false">CONCATENATE(C538,D538)</f>
        <v>29Plouhinec</v>
      </c>
      <c r="F538" s="0" t="n">
        <v>29197</v>
      </c>
    </row>
    <row r="539" customFormat="false" ht="15" hidden="false" customHeight="false" outlineLevel="0" collapsed="false">
      <c r="C539" s="411" t="str">
        <f aca="false">LEFT(F539,2)</f>
        <v>29</v>
      </c>
      <c r="D539" s="0" t="s">
        <v>970</v>
      </c>
      <c r="E539" s="0" t="str">
        <f aca="false">CONCATENATE(C539,D539)</f>
        <v>29Plouider</v>
      </c>
      <c r="F539" s="0" t="n">
        <v>29198</v>
      </c>
    </row>
    <row r="540" customFormat="false" ht="15" hidden="false" customHeight="false" outlineLevel="0" collapsed="false">
      <c r="C540" s="411" t="str">
        <f aca="false">LEFT(F540,2)</f>
        <v>29</v>
      </c>
      <c r="D540" s="0" t="s">
        <v>971</v>
      </c>
      <c r="E540" s="0" t="str">
        <f aca="false">CONCATENATE(C540,D540)</f>
        <v>29Plouigneau</v>
      </c>
      <c r="F540" s="0" t="n">
        <v>29199</v>
      </c>
    </row>
    <row r="541" customFormat="false" ht="15" hidden="false" customHeight="false" outlineLevel="0" collapsed="false">
      <c r="C541" s="411" t="str">
        <f aca="false">LEFT(F541,2)</f>
        <v>29</v>
      </c>
      <c r="D541" s="0" t="s">
        <v>972</v>
      </c>
      <c r="E541" s="0" t="str">
        <f aca="false">CONCATENATE(C541,D541)</f>
        <v>29Ploumoguer</v>
      </c>
      <c r="F541" s="0" t="n">
        <v>29201</v>
      </c>
    </row>
    <row r="542" customFormat="false" ht="15" hidden="false" customHeight="false" outlineLevel="0" collapsed="false">
      <c r="C542" s="411" t="str">
        <f aca="false">LEFT(F542,2)</f>
        <v>29</v>
      </c>
      <c r="D542" s="0" t="s">
        <v>973</v>
      </c>
      <c r="E542" s="0" t="str">
        <f aca="false">CONCATENATE(C542,D542)</f>
        <v>29Plounéour-Brignogan-Plages</v>
      </c>
      <c r="F542" s="0" t="n">
        <v>29021</v>
      </c>
    </row>
    <row r="543" customFormat="false" ht="15" hidden="false" customHeight="false" outlineLevel="0" collapsed="false">
      <c r="C543" s="411" t="str">
        <f aca="false">LEFT(F543,2)</f>
        <v>29</v>
      </c>
      <c r="D543" s="0" t="s">
        <v>974</v>
      </c>
      <c r="E543" s="0" t="str">
        <f aca="false">CONCATENATE(C543,D543)</f>
        <v>29Plounéour-Ménez</v>
      </c>
      <c r="F543" s="0" t="n">
        <v>29202</v>
      </c>
    </row>
    <row r="544" customFormat="false" ht="15" hidden="false" customHeight="false" outlineLevel="0" collapsed="false">
      <c r="C544" s="411" t="str">
        <f aca="false">LEFT(F544,2)</f>
        <v>29</v>
      </c>
      <c r="D544" s="0" t="s">
        <v>975</v>
      </c>
      <c r="E544" s="0" t="str">
        <f aca="false">CONCATENATE(C544,D544)</f>
        <v>29Plounéventer</v>
      </c>
      <c r="F544" s="0" t="n">
        <v>29204</v>
      </c>
    </row>
    <row r="545" customFormat="false" ht="15" hidden="false" customHeight="false" outlineLevel="0" collapsed="false">
      <c r="C545" s="411" t="str">
        <f aca="false">LEFT(F545,2)</f>
        <v>29</v>
      </c>
      <c r="D545" s="0" t="s">
        <v>976</v>
      </c>
      <c r="E545" s="0" t="str">
        <f aca="false">CONCATENATE(C545,D545)</f>
        <v>29Plounévézel</v>
      </c>
      <c r="F545" s="0" t="n">
        <v>29205</v>
      </c>
    </row>
    <row r="546" customFormat="false" ht="15" hidden="false" customHeight="false" outlineLevel="0" collapsed="false">
      <c r="C546" s="411" t="str">
        <f aca="false">LEFT(F546,2)</f>
        <v>29</v>
      </c>
      <c r="D546" s="0" t="s">
        <v>977</v>
      </c>
      <c r="E546" s="0" t="str">
        <f aca="false">CONCATENATE(C546,D546)</f>
        <v>29Plounévez-Lochrist</v>
      </c>
      <c r="F546" s="0" t="n">
        <v>29206</v>
      </c>
    </row>
    <row r="547" customFormat="false" ht="15" hidden="false" customHeight="false" outlineLevel="0" collapsed="false">
      <c r="C547" s="411" t="str">
        <f aca="false">LEFT(F547,2)</f>
        <v>29</v>
      </c>
      <c r="D547" s="0" t="s">
        <v>978</v>
      </c>
      <c r="E547" s="0" t="str">
        <f aca="false">CONCATENATE(C547,D547)</f>
        <v>29Plourin</v>
      </c>
      <c r="F547" s="0" t="n">
        <v>29208</v>
      </c>
    </row>
    <row r="548" customFormat="false" ht="15" hidden="false" customHeight="false" outlineLevel="0" collapsed="false">
      <c r="C548" s="411" t="str">
        <f aca="false">LEFT(F548,2)</f>
        <v>29</v>
      </c>
      <c r="D548" s="0" t="s">
        <v>979</v>
      </c>
      <c r="E548" s="0" t="str">
        <f aca="false">CONCATENATE(C548,D548)</f>
        <v>29Plourin-lès-Morlaix</v>
      </c>
      <c r="F548" s="0" t="n">
        <v>29207</v>
      </c>
    </row>
    <row r="549" customFormat="false" ht="15" hidden="false" customHeight="false" outlineLevel="0" collapsed="false">
      <c r="C549" s="411" t="str">
        <f aca="false">LEFT(F549,2)</f>
        <v>29</v>
      </c>
      <c r="D549" s="0" t="s">
        <v>980</v>
      </c>
      <c r="E549" s="0" t="str">
        <f aca="false">CONCATENATE(C549,D549)</f>
        <v>29Plouvien</v>
      </c>
      <c r="F549" s="0" t="n">
        <v>29209</v>
      </c>
    </row>
    <row r="550" customFormat="false" ht="15" hidden="false" customHeight="false" outlineLevel="0" collapsed="false">
      <c r="C550" s="411" t="str">
        <f aca="false">LEFT(F550,2)</f>
        <v>29</v>
      </c>
      <c r="D550" s="0" t="s">
        <v>981</v>
      </c>
      <c r="E550" s="0" t="str">
        <f aca="false">CONCATENATE(C550,D550)</f>
        <v>29Plouvorn</v>
      </c>
      <c r="F550" s="0" t="n">
        <v>29210</v>
      </c>
    </row>
    <row r="551" customFormat="false" ht="15" hidden="false" customHeight="false" outlineLevel="0" collapsed="false">
      <c r="C551" s="411" t="str">
        <f aca="false">LEFT(F551,2)</f>
        <v>29</v>
      </c>
      <c r="D551" s="0" t="s">
        <v>982</v>
      </c>
      <c r="E551" s="0" t="str">
        <f aca="false">CONCATENATE(C551,D551)</f>
        <v>29Plouyé</v>
      </c>
      <c r="F551" s="0" t="n">
        <v>29211</v>
      </c>
    </row>
    <row r="552" customFormat="false" ht="15" hidden="false" customHeight="false" outlineLevel="0" collapsed="false">
      <c r="C552" s="411" t="str">
        <f aca="false">LEFT(F552,2)</f>
        <v>29</v>
      </c>
      <c r="D552" s="0" t="s">
        <v>983</v>
      </c>
      <c r="E552" s="0" t="str">
        <f aca="false">CONCATENATE(C552,D552)</f>
        <v>29Plouzané</v>
      </c>
      <c r="F552" s="0" t="n">
        <v>29212</v>
      </c>
    </row>
    <row r="553" customFormat="false" ht="15" hidden="false" customHeight="false" outlineLevel="0" collapsed="false">
      <c r="C553" s="411" t="str">
        <f aca="false">LEFT(F553,2)</f>
        <v>29</v>
      </c>
      <c r="D553" s="0" t="s">
        <v>984</v>
      </c>
      <c r="E553" s="0" t="str">
        <f aca="false">CONCATENATE(C553,D553)</f>
        <v>29Plouzévédé</v>
      </c>
      <c r="F553" s="0" t="n">
        <v>29213</v>
      </c>
    </row>
    <row r="554" customFormat="false" ht="15" hidden="false" customHeight="false" outlineLevel="0" collapsed="false">
      <c r="C554" s="411" t="str">
        <f aca="false">LEFT(F554,2)</f>
        <v>29</v>
      </c>
      <c r="D554" s="0" t="s">
        <v>985</v>
      </c>
      <c r="E554" s="0" t="str">
        <f aca="false">CONCATENATE(C554,D554)</f>
        <v>29Plovan</v>
      </c>
      <c r="F554" s="0" t="n">
        <v>29214</v>
      </c>
    </row>
    <row r="555" customFormat="false" ht="15" hidden="false" customHeight="false" outlineLevel="0" collapsed="false">
      <c r="C555" s="411" t="str">
        <f aca="false">LEFT(F555,2)</f>
        <v>29</v>
      </c>
      <c r="D555" s="0" t="s">
        <v>986</v>
      </c>
      <c r="E555" s="0" t="str">
        <f aca="false">CONCATENATE(C555,D555)</f>
        <v>29Plozévet</v>
      </c>
      <c r="F555" s="0" t="n">
        <v>29215</v>
      </c>
    </row>
    <row r="556" customFormat="false" ht="15" hidden="false" customHeight="false" outlineLevel="0" collapsed="false">
      <c r="C556" s="411" t="str">
        <f aca="false">LEFT(F556,2)</f>
        <v>29</v>
      </c>
      <c r="D556" s="0" t="s">
        <v>987</v>
      </c>
      <c r="E556" s="0" t="str">
        <f aca="false">CONCATENATE(C556,D556)</f>
        <v>29Pluguffan</v>
      </c>
      <c r="F556" s="0" t="n">
        <v>29216</v>
      </c>
    </row>
    <row r="557" customFormat="false" ht="15" hidden="false" customHeight="false" outlineLevel="0" collapsed="false">
      <c r="C557" s="411" t="str">
        <f aca="false">LEFT(F557,2)</f>
        <v>29</v>
      </c>
      <c r="D557" s="0" t="s">
        <v>988</v>
      </c>
      <c r="E557" s="0" t="str">
        <f aca="false">CONCATENATE(C557,D557)</f>
        <v>29Pont-Aven</v>
      </c>
      <c r="F557" s="0" t="n">
        <v>29217</v>
      </c>
    </row>
    <row r="558" customFormat="false" ht="15" hidden="false" customHeight="false" outlineLevel="0" collapsed="false">
      <c r="C558" s="411" t="str">
        <f aca="false">LEFT(F558,2)</f>
        <v>29</v>
      </c>
      <c r="D558" s="0" t="s">
        <v>989</v>
      </c>
      <c r="E558" s="0" t="str">
        <f aca="false">CONCATENATE(C558,D558)</f>
        <v>29Pont-Croix</v>
      </c>
      <c r="F558" s="0" t="n">
        <v>29218</v>
      </c>
    </row>
    <row r="559" customFormat="false" ht="15" hidden="false" customHeight="false" outlineLevel="0" collapsed="false">
      <c r="C559" s="411" t="str">
        <f aca="false">LEFT(F559,2)</f>
        <v>29</v>
      </c>
      <c r="D559" s="0" t="s">
        <v>990</v>
      </c>
      <c r="E559" s="0" t="str">
        <f aca="false">CONCATENATE(C559,D559)</f>
        <v>29Pont-de-Buis-lès-Quimerch</v>
      </c>
      <c r="F559" s="0" t="n">
        <v>29302</v>
      </c>
    </row>
    <row r="560" customFormat="false" ht="15" hidden="false" customHeight="false" outlineLevel="0" collapsed="false">
      <c r="C560" s="411" t="str">
        <f aca="false">LEFT(F560,2)</f>
        <v>29</v>
      </c>
      <c r="D560" s="0" t="s">
        <v>991</v>
      </c>
      <c r="E560" s="0" t="str">
        <f aca="false">CONCATENATE(C560,D560)</f>
        <v>29Pont-l'Abbé</v>
      </c>
      <c r="F560" s="0" t="n">
        <v>29220</v>
      </c>
    </row>
    <row r="561" customFormat="false" ht="15" hidden="false" customHeight="false" outlineLevel="0" collapsed="false">
      <c r="C561" s="411" t="str">
        <f aca="false">LEFT(F561,2)</f>
        <v>29</v>
      </c>
      <c r="D561" s="0" t="s">
        <v>992</v>
      </c>
      <c r="E561" s="0" t="str">
        <f aca="false">CONCATENATE(C561,D561)</f>
        <v>29Porspoder</v>
      </c>
      <c r="F561" s="0" t="n">
        <v>29221</v>
      </c>
    </row>
    <row r="562" customFormat="false" ht="15" hidden="false" customHeight="false" outlineLevel="0" collapsed="false">
      <c r="C562" s="411" t="str">
        <f aca="false">LEFT(F562,2)</f>
        <v>29</v>
      </c>
      <c r="D562" s="0" t="s">
        <v>993</v>
      </c>
      <c r="E562" s="0" t="str">
        <f aca="false">CONCATENATE(C562,D562)</f>
        <v>29Port-Launay</v>
      </c>
      <c r="F562" s="0" t="n">
        <v>29222</v>
      </c>
    </row>
    <row r="563" customFormat="false" ht="15" hidden="false" customHeight="false" outlineLevel="0" collapsed="false">
      <c r="C563" s="411" t="str">
        <f aca="false">LEFT(F563,2)</f>
        <v>29</v>
      </c>
      <c r="D563" s="0" t="s">
        <v>994</v>
      </c>
      <c r="E563" s="0" t="str">
        <f aca="false">CONCATENATE(C563,D563)</f>
        <v>29Pouldergat</v>
      </c>
      <c r="F563" s="0" t="n">
        <v>29224</v>
      </c>
    </row>
    <row r="564" customFormat="false" ht="15" hidden="false" customHeight="false" outlineLevel="0" collapsed="false">
      <c r="C564" s="411" t="str">
        <f aca="false">LEFT(F564,2)</f>
        <v>29</v>
      </c>
      <c r="D564" s="0" t="s">
        <v>995</v>
      </c>
      <c r="E564" s="0" t="str">
        <f aca="false">CONCATENATE(C564,D564)</f>
        <v>29Pouldreuzic</v>
      </c>
      <c r="F564" s="0" t="n">
        <v>29225</v>
      </c>
    </row>
    <row r="565" customFormat="false" ht="15" hidden="false" customHeight="false" outlineLevel="0" collapsed="false">
      <c r="C565" s="411" t="str">
        <f aca="false">LEFT(F565,2)</f>
        <v>29</v>
      </c>
      <c r="D565" s="0" t="s">
        <v>996</v>
      </c>
      <c r="E565" s="0" t="str">
        <f aca="false">CONCATENATE(C565,D565)</f>
        <v>29Poullan-sur-Mer</v>
      </c>
      <c r="F565" s="0" t="n">
        <v>29226</v>
      </c>
    </row>
    <row r="566" customFormat="false" ht="15" hidden="false" customHeight="false" outlineLevel="0" collapsed="false">
      <c r="C566" s="411" t="str">
        <f aca="false">LEFT(F566,2)</f>
        <v>29</v>
      </c>
      <c r="D566" s="0" t="s">
        <v>997</v>
      </c>
      <c r="E566" s="0" t="str">
        <f aca="false">CONCATENATE(C566,D566)</f>
        <v>29Poullaouen</v>
      </c>
      <c r="F566" s="0" t="n">
        <v>29227</v>
      </c>
    </row>
    <row r="567" customFormat="false" ht="15" hidden="false" customHeight="false" outlineLevel="0" collapsed="false">
      <c r="C567" s="411" t="str">
        <f aca="false">LEFT(F567,2)</f>
        <v>29</v>
      </c>
      <c r="D567" s="0" t="s">
        <v>998</v>
      </c>
      <c r="E567" s="0" t="str">
        <f aca="false">CONCATENATE(C567,D567)</f>
        <v>29Primelin</v>
      </c>
      <c r="F567" s="0" t="n">
        <v>29228</v>
      </c>
    </row>
    <row r="568" customFormat="false" ht="15" hidden="false" customHeight="false" outlineLevel="0" collapsed="false">
      <c r="C568" s="411" t="str">
        <f aca="false">LEFT(F568,2)</f>
        <v>29</v>
      </c>
      <c r="D568" s="0" t="s">
        <v>999</v>
      </c>
      <c r="E568" s="0" t="str">
        <f aca="false">CONCATENATE(C568,D568)</f>
        <v>29Quéménéven</v>
      </c>
      <c r="F568" s="0" t="n">
        <v>29229</v>
      </c>
    </row>
    <row r="569" customFormat="false" ht="15" hidden="false" customHeight="false" outlineLevel="0" collapsed="false">
      <c r="C569" s="411" t="str">
        <f aca="false">LEFT(F569,2)</f>
        <v>29</v>
      </c>
      <c r="D569" s="0" t="s">
        <v>1000</v>
      </c>
      <c r="E569" s="0" t="str">
        <f aca="false">CONCATENATE(C569,D569)</f>
        <v>29Querrien</v>
      </c>
      <c r="F569" s="0" t="n">
        <v>29230</v>
      </c>
    </row>
    <row r="570" customFormat="false" ht="15" hidden="false" customHeight="false" outlineLevel="0" collapsed="false">
      <c r="C570" s="411" t="str">
        <f aca="false">LEFT(F570,2)</f>
        <v>29</v>
      </c>
      <c r="D570" s="0" t="s">
        <v>1001</v>
      </c>
      <c r="E570" s="0" t="str">
        <f aca="false">CONCATENATE(C570,D570)</f>
        <v>29Quimper</v>
      </c>
      <c r="F570" s="0" t="n">
        <v>29232</v>
      </c>
    </row>
    <row r="571" customFormat="false" ht="15" hidden="false" customHeight="false" outlineLevel="0" collapsed="false">
      <c r="C571" s="411" t="str">
        <f aca="false">LEFT(F571,2)</f>
        <v>29</v>
      </c>
      <c r="D571" s="0" t="s">
        <v>1002</v>
      </c>
      <c r="E571" s="0" t="str">
        <f aca="false">CONCATENATE(C571,D571)</f>
        <v>29Quimperlé</v>
      </c>
      <c r="F571" s="0" t="n">
        <v>29233</v>
      </c>
    </row>
    <row r="572" customFormat="false" ht="15" hidden="false" customHeight="false" outlineLevel="0" collapsed="false">
      <c r="C572" s="411" t="str">
        <f aca="false">LEFT(F572,2)</f>
        <v>29</v>
      </c>
      <c r="D572" s="0" t="s">
        <v>1003</v>
      </c>
      <c r="E572" s="0" t="str">
        <f aca="false">CONCATENATE(C572,D572)</f>
        <v>29Rédené</v>
      </c>
      <c r="F572" s="0" t="n">
        <v>29234</v>
      </c>
    </row>
    <row r="573" customFormat="false" ht="15" hidden="false" customHeight="false" outlineLevel="0" collapsed="false">
      <c r="C573" s="411" t="str">
        <f aca="false">LEFT(F573,2)</f>
        <v>29</v>
      </c>
      <c r="D573" s="0" t="s">
        <v>1004</v>
      </c>
      <c r="E573" s="0" t="str">
        <f aca="false">CONCATENATE(C573,D573)</f>
        <v>29Riec-sur-Bélon</v>
      </c>
      <c r="F573" s="0" t="n">
        <v>29236</v>
      </c>
    </row>
    <row r="574" customFormat="false" ht="15" hidden="false" customHeight="false" outlineLevel="0" collapsed="false">
      <c r="C574" s="411" t="str">
        <f aca="false">LEFT(F574,2)</f>
        <v>29</v>
      </c>
      <c r="D574" s="0" t="s">
        <v>1005</v>
      </c>
      <c r="E574" s="0" t="str">
        <f aca="false">CONCATENATE(C574,D574)</f>
        <v>29Roscanvel</v>
      </c>
      <c r="F574" s="0" t="n">
        <v>29238</v>
      </c>
    </row>
    <row r="575" customFormat="false" ht="15" hidden="false" customHeight="false" outlineLevel="0" collapsed="false">
      <c r="C575" s="411" t="str">
        <f aca="false">LEFT(F575,2)</f>
        <v>29</v>
      </c>
      <c r="D575" s="0" t="s">
        <v>1006</v>
      </c>
      <c r="E575" s="0" t="str">
        <f aca="false">CONCATENATE(C575,D575)</f>
        <v>29Roscoff</v>
      </c>
      <c r="F575" s="0" t="n">
        <v>29239</v>
      </c>
    </row>
    <row r="576" customFormat="false" ht="15" hidden="false" customHeight="false" outlineLevel="0" collapsed="false">
      <c r="C576" s="411" t="str">
        <f aca="false">LEFT(F576,2)</f>
        <v>29</v>
      </c>
      <c r="D576" s="0" t="s">
        <v>1007</v>
      </c>
      <c r="E576" s="0" t="str">
        <f aca="false">CONCATENATE(C576,D576)</f>
        <v>29Rosnoën</v>
      </c>
      <c r="F576" s="0" t="n">
        <v>29240</v>
      </c>
    </row>
    <row r="577" customFormat="false" ht="15" hidden="false" customHeight="false" outlineLevel="0" collapsed="false">
      <c r="C577" s="411" t="str">
        <f aca="false">LEFT(F577,2)</f>
        <v>29</v>
      </c>
      <c r="D577" s="0" t="s">
        <v>1008</v>
      </c>
      <c r="E577" s="0" t="str">
        <f aca="false">CONCATENATE(C577,D577)</f>
        <v>29Rosporden</v>
      </c>
      <c r="F577" s="0" t="n">
        <v>29241</v>
      </c>
    </row>
    <row r="578" customFormat="false" ht="15" hidden="false" customHeight="false" outlineLevel="0" collapsed="false">
      <c r="C578" s="411" t="str">
        <f aca="false">LEFT(F578,2)</f>
        <v>29</v>
      </c>
      <c r="D578" s="0" t="s">
        <v>1009</v>
      </c>
      <c r="E578" s="0" t="str">
        <f aca="false">CONCATENATE(C578,D578)</f>
        <v>29Saint-Coulitz</v>
      </c>
      <c r="F578" s="0" t="n">
        <v>29243</v>
      </c>
    </row>
    <row r="579" customFormat="false" ht="15" hidden="false" customHeight="false" outlineLevel="0" collapsed="false">
      <c r="C579" s="411" t="str">
        <f aca="false">LEFT(F579,2)</f>
        <v>29</v>
      </c>
      <c r="D579" s="0" t="s">
        <v>1010</v>
      </c>
      <c r="E579" s="0" t="str">
        <f aca="false">CONCATENATE(C579,D579)</f>
        <v>29Saint-Derrien</v>
      </c>
      <c r="F579" s="0" t="n">
        <v>29244</v>
      </c>
    </row>
    <row r="580" customFormat="false" ht="15" hidden="false" customHeight="false" outlineLevel="0" collapsed="false">
      <c r="C580" s="411" t="str">
        <f aca="false">LEFT(F580,2)</f>
        <v>29</v>
      </c>
      <c r="D580" s="0" t="s">
        <v>1011</v>
      </c>
      <c r="E580" s="0" t="str">
        <f aca="false">CONCATENATE(C580,D580)</f>
        <v>29Saint-Divy</v>
      </c>
      <c r="F580" s="0" t="n">
        <v>29245</v>
      </c>
    </row>
    <row r="581" customFormat="false" ht="15" hidden="false" customHeight="false" outlineLevel="0" collapsed="false">
      <c r="C581" s="411" t="str">
        <f aca="false">LEFT(F581,2)</f>
        <v>29</v>
      </c>
      <c r="D581" s="0" t="s">
        <v>1012</v>
      </c>
      <c r="E581" s="0" t="str">
        <f aca="false">CONCATENATE(C581,D581)</f>
        <v>29Saint-Eloy</v>
      </c>
      <c r="F581" s="0" t="n">
        <v>29246</v>
      </c>
    </row>
    <row r="582" customFormat="false" ht="15" hidden="false" customHeight="false" outlineLevel="0" collapsed="false">
      <c r="C582" s="411" t="str">
        <f aca="false">LEFT(F582,2)</f>
        <v>29</v>
      </c>
      <c r="D582" s="0" t="s">
        <v>1013</v>
      </c>
      <c r="E582" s="0" t="str">
        <f aca="false">CONCATENATE(C582,D582)</f>
        <v>29Sainte-Sève</v>
      </c>
      <c r="F582" s="0" t="n">
        <v>29265</v>
      </c>
    </row>
    <row r="583" customFormat="false" ht="15" hidden="false" customHeight="false" outlineLevel="0" collapsed="false">
      <c r="C583" s="411" t="str">
        <f aca="false">LEFT(F583,2)</f>
        <v>29</v>
      </c>
      <c r="D583" s="0" t="s">
        <v>1014</v>
      </c>
      <c r="E583" s="0" t="str">
        <f aca="false">CONCATENATE(C583,D583)</f>
        <v>29Saint-Évarzec</v>
      </c>
      <c r="F583" s="0" t="n">
        <v>29247</v>
      </c>
    </row>
    <row r="584" customFormat="false" ht="15" hidden="false" customHeight="false" outlineLevel="0" collapsed="false">
      <c r="C584" s="411" t="str">
        <f aca="false">LEFT(F584,2)</f>
        <v>29</v>
      </c>
      <c r="D584" s="0" t="s">
        <v>1015</v>
      </c>
      <c r="E584" s="0" t="str">
        <f aca="false">CONCATENATE(C584,D584)</f>
        <v>29Saint-Frégant</v>
      </c>
      <c r="F584" s="0" t="n">
        <v>29248</v>
      </c>
    </row>
    <row r="585" customFormat="false" ht="15" hidden="false" customHeight="false" outlineLevel="0" collapsed="false">
      <c r="C585" s="411" t="str">
        <f aca="false">LEFT(F585,2)</f>
        <v>29</v>
      </c>
      <c r="D585" s="0" t="s">
        <v>1016</v>
      </c>
      <c r="E585" s="0" t="str">
        <f aca="false">CONCATENATE(C585,D585)</f>
        <v>29Saint-Goazec</v>
      </c>
      <c r="F585" s="0" t="n">
        <v>29249</v>
      </c>
    </row>
    <row r="586" customFormat="false" ht="15" hidden="false" customHeight="false" outlineLevel="0" collapsed="false">
      <c r="C586" s="411" t="str">
        <f aca="false">LEFT(F586,2)</f>
        <v>29</v>
      </c>
      <c r="D586" s="0" t="s">
        <v>1017</v>
      </c>
      <c r="E586" s="0" t="str">
        <f aca="false">CONCATENATE(C586,D586)</f>
        <v>29Saint-Hernin</v>
      </c>
      <c r="F586" s="0" t="n">
        <v>29250</v>
      </c>
    </row>
    <row r="587" customFormat="false" ht="15" hidden="false" customHeight="false" outlineLevel="0" collapsed="false">
      <c r="C587" s="411" t="str">
        <f aca="false">LEFT(F587,2)</f>
        <v>29</v>
      </c>
      <c r="D587" s="0" t="s">
        <v>1018</v>
      </c>
      <c r="E587" s="0" t="str">
        <f aca="false">CONCATENATE(C587,D587)</f>
        <v>29Saint-Jean-du-Doigt</v>
      </c>
      <c r="F587" s="0" t="n">
        <v>29251</v>
      </c>
    </row>
    <row r="588" customFormat="false" ht="15" hidden="false" customHeight="false" outlineLevel="0" collapsed="false">
      <c r="C588" s="411" t="str">
        <f aca="false">LEFT(F588,2)</f>
        <v>29</v>
      </c>
      <c r="D588" s="0" t="s">
        <v>1019</v>
      </c>
      <c r="E588" s="0" t="str">
        <f aca="false">CONCATENATE(C588,D588)</f>
        <v>29Saint-Jean-Trolimon</v>
      </c>
      <c r="F588" s="0" t="n">
        <v>29252</v>
      </c>
    </row>
    <row r="589" customFormat="false" ht="15" hidden="false" customHeight="false" outlineLevel="0" collapsed="false">
      <c r="C589" s="411" t="str">
        <f aca="false">LEFT(F589,2)</f>
        <v>29</v>
      </c>
      <c r="D589" s="0" t="s">
        <v>1020</v>
      </c>
      <c r="E589" s="0" t="str">
        <f aca="false">CONCATENATE(C589,D589)</f>
        <v>29Saint-Martin-des-Champs</v>
      </c>
      <c r="F589" s="0" t="n">
        <v>29254</v>
      </c>
    </row>
    <row r="590" customFormat="false" ht="15" hidden="false" customHeight="false" outlineLevel="0" collapsed="false">
      <c r="C590" s="411" t="str">
        <f aca="false">LEFT(F590,2)</f>
        <v>29</v>
      </c>
      <c r="D590" s="0" t="s">
        <v>1021</v>
      </c>
      <c r="E590" s="0" t="str">
        <f aca="false">CONCATENATE(C590,D590)</f>
        <v>29Saint-Méen</v>
      </c>
      <c r="F590" s="0" t="n">
        <v>29255</v>
      </c>
    </row>
    <row r="591" customFormat="false" ht="15" hidden="false" customHeight="false" outlineLevel="0" collapsed="false">
      <c r="C591" s="411" t="str">
        <f aca="false">LEFT(F591,2)</f>
        <v>29</v>
      </c>
      <c r="D591" s="0" t="s">
        <v>1022</v>
      </c>
      <c r="E591" s="0" t="str">
        <f aca="false">CONCATENATE(C591,D591)</f>
        <v>29Saint-Nic</v>
      </c>
      <c r="F591" s="0" t="n">
        <v>29256</v>
      </c>
    </row>
    <row r="592" customFormat="false" ht="15" hidden="false" customHeight="false" outlineLevel="0" collapsed="false">
      <c r="C592" s="411" t="str">
        <f aca="false">LEFT(F592,2)</f>
        <v>29</v>
      </c>
      <c r="D592" s="0" t="s">
        <v>1023</v>
      </c>
      <c r="E592" s="0" t="str">
        <f aca="false">CONCATENATE(C592,D592)</f>
        <v>29Saint-Pabu</v>
      </c>
      <c r="F592" s="0" t="n">
        <v>29257</v>
      </c>
    </row>
    <row r="593" customFormat="false" ht="15" hidden="false" customHeight="false" outlineLevel="0" collapsed="false">
      <c r="C593" s="411" t="str">
        <f aca="false">LEFT(F593,2)</f>
        <v>29</v>
      </c>
      <c r="D593" s="0" t="s">
        <v>1024</v>
      </c>
      <c r="E593" s="0" t="str">
        <f aca="false">CONCATENATE(C593,D593)</f>
        <v>29Saint-Pol-de-Léon</v>
      </c>
      <c r="F593" s="0" t="n">
        <v>29259</v>
      </c>
    </row>
    <row r="594" customFormat="false" ht="15" hidden="false" customHeight="false" outlineLevel="0" collapsed="false">
      <c r="C594" s="411" t="str">
        <f aca="false">LEFT(F594,2)</f>
        <v>29</v>
      </c>
      <c r="D594" s="0" t="s">
        <v>1025</v>
      </c>
      <c r="E594" s="0" t="str">
        <f aca="false">CONCATENATE(C594,D594)</f>
        <v>29Saint-Renan</v>
      </c>
      <c r="F594" s="0" t="n">
        <v>29260</v>
      </c>
    </row>
    <row r="595" customFormat="false" ht="15" hidden="false" customHeight="false" outlineLevel="0" collapsed="false">
      <c r="C595" s="411" t="str">
        <f aca="false">LEFT(F595,2)</f>
        <v>29</v>
      </c>
      <c r="D595" s="0" t="s">
        <v>1026</v>
      </c>
      <c r="E595" s="0" t="str">
        <f aca="false">CONCATENATE(C595,D595)</f>
        <v>29Saint-Rivoal</v>
      </c>
      <c r="F595" s="0" t="n">
        <v>29261</v>
      </c>
    </row>
    <row r="596" customFormat="false" ht="15" hidden="false" customHeight="false" outlineLevel="0" collapsed="false">
      <c r="C596" s="411" t="str">
        <f aca="false">LEFT(F596,2)</f>
        <v>29</v>
      </c>
      <c r="D596" s="0" t="s">
        <v>1027</v>
      </c>
      <c r="E596" s="0" t="str">
        <f aca="false">CONCATENATE(C596,D596)</f>
        <v>29Saint-Sauveur</v>
      </c>
      <c r="F596" s="0" t="n">
        <v>29262</v>
      </c>
    </row>
    <row r="597" customFormat="false" ht="15" hidden="false" customHeight="false" outlineLevel="0" collapsed="false">
      <c r="C597" s="411" t="str">
        <f aca="false">LEFT(F597,2)</f>
        <v>29</v>
      </c>
      <c r="D597" s="0" t="s">
        <v>1028</v>
      </c>
      <c r="E597" s="0" t="str">
        <f aca="false">CONCATENATE(C597,D597)</f>
        <v>29Saint-Ségal</v>
      </c>
      <c r="F597" s="0" t="n">
        <v>29263</v>
      </c>
    </row>
    <row r="598" customFormat="false" ht="15" hidden="false" customHeight="false" outlineLevel="0" collapsed="false">
      <c r="C598" s="411" t="str">
        <f aca="false">LEFT(F598,2)</f>
        <v>29</v>
      </c>
      <c r="D598" s="0" t="s">
        <v>734</v>
      </c>
      <c r="E598" s="0" t="str">
        <f aca="false">CONCATENATE(C598,D598)</f>
        <v>29Saint-Servais</v>
      </c>
      <c r="F598" s="0" t="n">
        <v>29264</v>
      </c>
    </row>
    <row r="599" customFormat="false" ht="15" hidden="false" customHeight="false" outlineLevel="0" collapsed="false">
      <c r="C599" s="411" t="str">
        <f aca="false">LEFT(F599,2)</f>
        <v>29</v>
      </c>
      <c r="D599" s="0" t="s">
        <v>1029</v>
      </c>
      <c r="E599" s="0" t="str">
        <f aca="false">CONCATENATE(C599,D599)</f>
        <v>29Saint-Thégonnec Loc-Eguiner</v>
      </c>
      <c r="F599" s="0" t="n">
        <v>29266</v>
      </c>
    </row>
    <row r="600" customFormat="false" ht="15" hidden="false" customHeight="false" outlineLevel="0" collapsed="false">
      <c r="C600" s="411" t="str">
        <f aca="false">LEFT(F600,2)</f>
        <v>29</v>
      </c>
      <c r="D600" s="0" t="s">
        <v>1030</v>
      </c>
      <c r="E600" s="0" t="str">
        <f aca="false">CONCATENATE(C600,D600)</f>
        <v>29Saint-Thois</v>
      </c>
      <c r="F600" s="0" t="n">
        <v>29267</v>
      </c>
    </row>
    <row r="601" customFormat="false" ht="15" hidden="false" customHeight="false" outlineLevel="0" collapsed="false">
      <c r="C601" s="411" t="str">
        <f aca="false">LEFT(F601,2)</f>
        <v>29</v>
      </c>
      <c r="D601" s="0" t="s">
        <v>1031</v>
      </c>
      <c r="E601" s="0" t="str">
        <f aca="false">CONCATENATE(C601,D601)</f>
        <v>29Saint-Thonan</v>
      </c>
      <c r="F601" s="0" t="n">
        <v>29268</v>
      </c>
    </row>
    <row r="602" customFormat="false" ht="15" hidden="false" customHeight="false" outlineLevel="0" collapsed="false">
      <c r="C602" s="411" t="str">
        <f aca="false">LEFT(F602,2)</f>
        <v>29</v>
      </c>
      <c r="D602" s="0" t="s">
        <v>1032</v>
      </c>
      <c r="E602" s="0" t="str">
        <f aca="false">CONCATENATE(C602,D602)</f>
        <v>29Saint-Thurien</v>
      </c>
      <c r="F602" s="0" t="n">
        <v>29269</v>
      </c>
    </row>
    <row r="603" customFormat="false" ht="15" hidden="false" customHeight="false" outlineLevel="0" collapsed="false">
      <c r="C603" s="411" t="str">
        <f aca="false">LEFT(F603,2)</f>
        <v>29</v>
      </c>
      <c r="D603" s="0" t="s">
        <v>1033</v>
      </c>
      <c r="E603" s="0" t="str">
        <f aca="false">CONCATENATE(C603,D603)</f>
        <v>29Saint-Urbain</v>
      </c>
      <c r="F603" s="0" t="n">
        <v>29270</v>
      </c>
    </row>
    <row r="604" customFormat="false" ht="15" hidden="false" customHeight="false" outlineLevel="0" collapsed="false">
      <c r="C604" s="411" t="str">
        <f aca="false">LEFT(F604,2)</f>
        <v>29</v>
      </c>
      <c r="D604" s="0" t="s">
        <v>1034</v>
      </c>
      <c r="E604" s="0" t="str">
        <f aca="false">CONCATENATE(C604,D604)</f>
        <v>29Saint-Vougay</v>
      </c>
      <c r="F604" s="0" t="n">
        <v>29271</v>
      </c>
    </row>
    <row r="605" customFormat="false" ht="15" hidden="false" customHeight="false" outlineLevel="0" collapsed="false">
      <c r="C605" s="411" t="str">
        <f aca="false">LEFT(F605,2)</f>
        <v>29</v>
      </c>
      <c r="D605" s="0" t="s">
        <v>1035</v>
      </c>
      <c r="E605" s="0" t="str">
        <f aca="false">CONCATENATE(C605,D605)</f>
        <v>29Saint-Yvi</v>
      </c>
      <c r="F605" s="0" t="n">
        <v>29272</v>
      </c>
    </row>
    <row r="606" customFormat="false" ht="15" hidden="false" customHeight="false" outlineLevel="0" collapsed="false">
      <c r="C606" s="411" t="str">
        <f aca="false">LEFT(F606,2)</f>
        <v>29</v>
      </c>
      <c r="D606" s="0" t="s">
        <v>1036</v>
      </c>
      <c r="E606" s="0" t="str">
        <f aca="false">CONCATENATE(C606,D606)</f>
        <v>29Santec</v>
      </c>
      <c r="F606" s="0" t="n">
        <v>29273</v>
      </c>
    </row>
    <row r="607" customFormat="false" ht="15" hidden="false" customHeight="false" outlineLevel="0" collapsed="false">
      <c r="C607" s="411" t="str">
        <f aca="false">LEFT(F607,2)</f>
        <v>29</v>
      </c>
      <c r="D607" s="0" t="s">
        <v>1037</v>
      </c>
      <c r="E607" s="0" t="str">
        <f aca="false">CONCATENATE(C607,D607)</f>
        <v>29Scaër</v>
      </c>
      <c r="F607" s="0" t="n">
        <v>29274</v>
      </c>
    </row>
    <row r="608" customFormat="false" ht="15" hidden="false" customHeight="false" outlineLevel="0" collapsed="false">
      <c r="C608" s="411" t="str">
        <f aca="false">LEFT(F608,2)</f>
        <v>29</v>
      </c>
      <c r="D608" s="0" t="s">
        <v>1038</v>
      </c>
      <c r="E608" s="0" t="str">
        <f aca="false">CONCATENATE(C608,D608)</f>
        <v>29Scrignac</v>
      </c>
      <c r="F608" s="0" t="n">
        <v>29275</v>
      </c>
    </row>
    <row r="609" customFormat="false" ht="15" hidden="false" customHeight="false" outlineLevel="0" collapsed="false">
      <c r="C609" s="411" t="str">
        <f aca="false">LEFT(F609,2)</f>
        <v>29</v>
      </c>
      <c r="D609" s="0" t="s">
        <v>1039</v>
      </c>
      <c r="E609" s="0" t="str">
        <f aca="false">CONCATENATE(C609,D609)</f>
        <v>29Sibiril</v>
      </c>
      <c r="F609" s="0" t="n">
        <v>29276</v>
      </c>
    </row>
    <row r="610" customFormat="false" ht="15" hidden="false" customHeight="false" outlineLevel="0" collapsed="false">
      <c r="C610" s="411" t="str">
        <f aca="false">LEFT(F610,2)</f>
        <v>29</v>
      </c>
      <c r="D610" s="0" t="s">
        <v>1040</v>
      </c>
      <c r="E610" s="0" t="str">
        <f aca="false">CONCATENATE(C610,D610)</f>
        <v>29Sizun</v>
      </c>
      <c r="F610" s="0" t="n">
        <v>29277</v>
      </c>
    </row>
    <row r="611" customFormat="false" ht="15" hidden="false" customHeight="false" outlineLevel="0" collapsed="false">
      <c r="C611" s="411" t="str">
        <f aca="false">LEFT(F611,2)</f>
        <v>29</v>
      </c>
      <c r="D611" s="0" t="s">
        <v>1041</v>
      </c>
      <c r="E611" s="0" t="str">
        <f aca="false">CONCATENATE(C611,D611)</f>
        <v>29Spézet</v>
      </c>
      <c r="F611" s="0" t="n">
        <v>29278</v>
      </c>
    </row>
    <row r="612" customFormat="false" ht="15" hidden="false" customHeight="false" outlineLevel="0" collapsed="false">
      <c r="C612" s="411" t="str">
        <f aca="false">LEFT(F612,2)</f>
        <v>29</v>
      </c>
      <c r="D612" s="0" t="s">
        <v>1042</v>
      </c>
      <c r="E612" s="0" t="str">
        <f aca="false">CONCATENATE(C612,D612)</f>
        <v>29Taulé</v>
      </c>
      <c r="F612" s="0" t="n">
        <v>29279</v>
      </c>
    </row>
    <row r="613" customFormat="false" ht="15" hidden="false" customHeight="false" outlineLevel="0" collapsed="false">
      <c r="C613" s="411" t="str">
        <f aca="false">LEFT(F613,2)</f>
        <v>29</v>
      </c>
      <c r="D613" s="0" t="s">
        <v>1043</v>
      </c>
      <c r="E613" s="0" t="str">
        <f aca="false">CONCATENATE(C613,D613)</f>
        <v>29Telgruc-sur-Mer</v>
      </c>
      <c r="F613" s="0" t="n">
        <v>29280</v>
      </c>
    </row>
    <row r="614" customFormat="false" ht="15" hidden="false" customHeight="false" outlineLevel="0" collapsed="false">
      <c r="C614" s="411" t="str">
        <f aca="false">LEFT(F614,2)</f>
        <v>29</v>
      </c>
      <c r="D614" s="0" t="s">
        <v>1044</v>
      </c>
      <c r="E614" s="0" t="str">
        <f aca="false">CONCATENATE(C614,D614)</f>
        <v>29Tourch</v>
      </c>
      <c r="F614" s="0" t="n">
        <v>29281</v>
      </c>
    </row>
    <row r="615" customFormat="false" ht="15" hidden="false" customHeight="false" outlineLevel="0" collapsed="false">
      <c r="C615" s="411" t="str">
        <f aca="false">LEFT(F615,2)</f>
        <v>29</v>
      </c>
      <c r="D615" s="0" t="s">
        <v>1045</v>
      </c>
      <c r="E615" s="0" t="str">
        <f aca="false">CONCATENATE(C615,D615)</f>
        <v>29Trébabu</v>
      </c>
      <c r="F615" s="0" t="n">
        <v>29282</v>
      </c>
    </row>
    <row r="616" customFormat="false" ht="15" hidden="false" customHeight="false" outlineLevel="0" collapsed="false">
      <c r="C616" s="411" t="str">
        <f aca="false">LEFT(F616,2)</f>
        <v>29</v>
      </c>
      <c r="D616" s="0" t="s">
        <v>1046</v>
      </c>
      <c r="E616" s="0" t="str">
        <f aca="false">CONCATENATE(C616,D616)</f>
        <v>29Treffiagat</v>
      </c>
      <c r="F616" s="0" t="n">
        <v>29284</v>
      </c>
    </row>
    <row r="617" customFormat="false" ht="15" hidden="false" customHeight="false" outlineLevel="0" collapsed="false">
      <c r="C617" s="411" t="str">
        <f aca="false">LEFT(F617,2)</f>
        <v>29</v>
      </c>
      <c r="D617" s="0" t="s">
        <v>1047</v>
      </c>
      <c r="E617" s="0" t="str">
        <f aca="false">CONCATENATE(C617,D617)</f>
        <v>29Tréflaouénan</v>
      </c>
      <c r="F617" s="0" t="n">
        <v>29285</v>
      </c>
    </row>
    <row r="618" customFormat="false" ht="15" hidden="false" customHeight="false" outlineLevel="0" collapsed="false">
      <c r="C618" s="411" t="str">
        <f aca="false">LEFT(F618,2)</f>
        <v>29</v>
      </c>
      <c r="D618" s="0" t="s">
        <v>1048</v>
      </c>
      <c r="E618" s="0" t="str">
        <f aca="false">CONCATENATE(C618,D618)</f>
        <v>29Tréflévénez</v>
      </c>
      <c r="F618" s="0" t="n">
        <v>29286</v>
      </c>
    </row>
    <row r="619" customFormat="false" ht="15" hidden="false" customHeight="false" outlineLevel="0" collapsed="false">
      <c r="C619" s="411" t="str">
        <f aca="false">LEFT(F619,2)</f>
        <v>29</v>
      </c>
      <c r="D619" s="0" t="s">
        <v>1049</v>
      </c>
      <c r="E619" s="0" t="str">
        <f aca="false">CONCATENATE(C619,D619)</f>
        <v>29Tréflez</v>
      </c>
      <c r="F619" s="0" t="n">
        <v>29287</v>
      </c>
    </row>
    <row r="620" customFormat="false" ht="15" hidden="false" customHeight="false" outlineLevel="0" collapsed="false">
      <c r="C620" s="411" t="str">
        <f aca="false">LEFT(F620,2)</f>
        <v>29</v>
      </c>
      <c r="D620" s="0" t="s">
        <v>1050</v>
      </c>
      <c r="E620" s="0" t="str">
        <f aca="false">CONCATENATE(C620,D620)</f>
        <v>29Trégarantec</v>
      </c>
      <c r="F620" s="0" t="n">
        <v>29288</v>
      </c>
    </row>
    <row r="621" customFormat="false" ht="15" hidden="false" customHeight="false" outlineLevel="0" collapsed="false">
      <c r="C621" s="411" t="str">
        <f aca="false">LEFT(F621,2)</f>
        <v>29</v>
      </c>
      <c r="D621" s="0" t="s">
        <v>1051</v>
      </c>
      <c r="E621" s="0" t="str">
        <f aca="false">CONCATENATE(C621,D621)</f>
        <v>29Trégarvan</v>
      </c>
      <c r="F621" s="0" t="n">
        <v>29289</v>
      </c>
    </row>
    <row r="622" customFormat="false" ht="15" hidden="false" customHeight="false" outlineLevel="0" collapsed="false">
      <c r="C622" s="411" t="str">
        <f aca="false">LEFT(F622,2)</f>
        <v>29</v>
      </c>
      <c r="D622" s="0" t="s">
        <v>1052</v>
      </c>
      <c r="E622" s="0" t="str">
        <f aca="false">CONCATENATE(C622,D622)</f>
        <v>29Tréglonou</v>
      </c>
      <c r="F622" s="0" t="n">
        <v>29290</v>
      </c>
    </row>
    <row r="623" customFormat="false" ht="15" hidden="false" customHeight="false" outlineLevel="0" collapsed="false">
      <c r="C623" s="411" t="str">
        <f aca="false">LEFT(F623,2)</f>
        <v>29</v>
      </c>
      <c r="D623" s="0" t="s">
        <v>1053</v>
      </c>
      <c r="E623" s="0" t="str">
        <f aca="false">CONCATENATE(C623,D623)</f>
        <v>29Trégourez</v>
      </c>
      <c r="F623" s="0" t="n">
        <v>29291</v>
      </c>
    </row>
    <row r="624" customFormat="false" ht="15" hidden="false" customHeight="false" outlineLevel="0" collapsed="false">
      <c r="C624" s="411" t="str">
        <f aca="false">LEFT(F624,2)</f>
        <v>29</v>
      </c>
      <c r="D624" s="0" t="s">
        <v>1054</v>
      </c>
      <c r="E624" s="0" t="str">
        <f aca="false">CONCATENATE(C624,D624)</f>
        <v>29Tréguennec</v>
      </c>
      <c r="F624" s="0" t="n">
        <v>29292</v>
      </c>
    </row>
    <row r="625" customFormat="false" ht="15" hidden="false" customHeight="false" outlineLevel="0" collapsed="false">
      <c r="C625" s="411" t="str">
        <f aca="false">LEFT(F625,2)</f>
        <v>29</v>
      </c>
      <c r="D625" s="0" t="s">
        <v>1055</v>
      </c>
      <c r="E625" s="0" t="str">
        <f aca="false">CONCATENATE(C625,D625)</f>
        <v>29Trégunc</v>
      </c>
      <c r="F625" s="0" t="n">
        <v>29293</v>
      </c>
    </row>
    <row r="626" customFormat="false" ht="15" hidden="false" customHeight="false" outlineLevel="0" collapsed="false">
      <c r="C626" s="411" t="str">
        <f aca="false">LEFT(F626,2)</f>
        <v>29</v>
      </c>
      <c r="D626" s="0" t="s">
        <v>1056</v>
      </c>
      <c r="E626" s="0" t="str">
        <f aca="false">CONCATENATE(C626,D626)</f>
        <v>29Trémaouézan</v>
      </c>
      <c r="F626" s="0" t="n">
        <v>29295</v>
      </c>
    </row>
    <row r="627" customFormat="false" ht="15" hidden="false" customHeight="false" outlineLevel="0" collapsed="false">
      <c r="C627" s="411" t="str">
        <f aca="false">LEFT(F627,2)</f>
        <v>29</v>
      </c>
      <c r="D627" s="0" t="s">
        <v>1057</v>
      </c>
      <c r="E627" s="0" t="str">
        <f aca="false">CONCATENATE(C627,D627)</f>
        <v>29Tréméoc</v>
      </c>
      <c r="F627" s="0" t="n">
        <v>29296</v>
      </c>
    </row>
    <row r="628" customFormat="false" ht="15" hidden="false" customHeight="false" outlineLevel="0" collapsed="false">
      <c r="C628" s="411" t="str">
        <f aca="false">LEFT(F628,2)</f>
        <v>29</v>
      </c>
      <c r="D628" s="0" t="s">
        <v>769</v>
      </c>
      <c r="E628" s="0" t="str">
        <f aca="false">CONCATENATE(C628,D628)</f>
        <v>29Tréméven</v>
      </c>
      <c r="F628" s="0" t="n">
        <v>29297</v>
      </c>
    </row>
    <row r="629" customFormat="false" ht="15" hidden="false" customHeight="false" outlineLevel="0" collapsed="false">
      <c r="C629" s="411" t="str">
        <f aca="false">LEFT(F629,2)</f>
        <v>29</v>
      </c>
      <c r="D629" s="0" t="s">
        <v>1058</v>
      </c>
      <c r="E629" s="0" t="str">
        <f aca="false">CONCATENATE(C629,D629)</f>
        <v>29Tréogat</v>
      </c>
      <c r="F629" s="0" t="n">
        <v>29298</v>
      </c>
    </row>
    <row r="630" customFormat="false" ht="15" hidden="false" customHeight="false" outlineLevel="0" collapsed="false">
      <c r="C630" s="411" t="str">
        <f aca="false">LEFT(F630,2)</f>
        <v>29</v>
      </c>
      <c r="D630" s="0" t="s">
        <v>1059</v>
      </c>
      <c r="E630" s="0" t="str">
        <f aca="false">CONCATENATE(C630,D630)</f>
        <v>29Tréouergat</v>
      </c>
      <c r="F630" s="0" t="n">
        <v>29299</v>
      </c>
    </row>
    <row r="631" customFormat="false" ht="15" hidden="false" customHeight="false" outlineLevel="0" collapsed="false">
      <c r="C631" s="411" t="str">
        <f aca="false">LEFT(F631,2)</f>
        <v>29</v>
      </c>
      <c r="D631" s="0" t="s">
        <v>1060</v>
      </c>
      <c r="E631" s="0" t="str">
        <f aca="false">CONCATENATE(C631,D631)</f>
        <v>29Trézilidé</v>
      </c>
      <c r="F631" s="0" t="n">
        <v>29301</v>
      </c>
    </row>
    <row r="705" customFormat="false" ht="15" hidden="false" customHeight="false" outlineLevel="0" collapsed="false">
      <c r="C705" s="411" t="str">
        <f aca="false">LEFT(F705,2)</f>
        <v>35</v>
      </c>
      <c r="D705" s="0" t="s">
        <v>1061</v>
      </c>
      <c r="E705" s="0" t="str">
        <f aca="false">CONCATENATE(C705,D705)</f>
        <v>35Acigné</v>
      </c>
      <c r="F705" s="0" t="n">
        <v>35001</v>
      </c>
    </row>
    <row r="706" customFormat="false" ht="15" hidden="false" customHeight="false" outlineLevel="0" collapsed="false">
      <c r="C706" s="411" t="str">
        <f aca="false">LEFT(F706,2)</f>
        <v>35</v>
      </c>
      <c r="D706" s="0" t="s">
        <v>1062</v>
      </c>
      <c r="E706" s="0" t="str">
        <f aca="false">CONCATENATE(C706,D706)</f>
        <v>35Amanlis</v>
      </c>
      <c r="F706" s="0" t="n">
        <v>35002</v>
      </c>
    </row>
    <row r="707" customFormat="false" ht="15" hidden="false" customHeight="false" outlineLevel="0" collapsed="false">
      <c r="C707" s="411" t="str">
        <f aca="false">LEFT(F707,2)</f>
        <v>35</v>
      </c>
      <c r="D707" s="0" t="s">
        <v>1063</v>
      </c>
      <c r="E707" s="0" t="str">
        <f aca="false">CONCATENATE(C707,D707)</f>
        <v>35Andouillé-Neuville</v>
      </c>
      <c r="F707" s="0" t="n">
        <v>35003</v>
      </c>
    </row>
    <row r="708" customFormat="false" ht="15" hidden="false" customHeight="false" outlineLevel="0" collapsed="false">
      <c r="C708" s="411" t="str">
        <f aca="false">LEFT(F708,2)</f>
        <v>35</v>
      </c>
      <c r="D708" s="0" t="s">
        <v>1064</v>
      </c>
      <c r="E708" s="0" t="str">
        <f aca="false">CONCATENATE(C708,D708)</f>
        <v>35Arbrissel</v>
      </c>
      <c r="F708" s="0" t="n">
        <v>35005</v>
      </c>
    </row>
    <row r="709" customFormat="false" ht="15" hidden="false" customHeight="false" outlineLevel="0" collapsed="false">
      <c r="C709" s="411" t="str">
        <f aca="false">LEFT(F709,2)</f>
        <v>35</v>
      </c>
      <c r="D709" s="0" t="s">
        <v>1065</v>
      </c>
      <c r="E709" s="0" t="str">
        <f aca="false">CONCATENATE(C709,D709)</f>
        <v>35Argentré-du-Plessis</v>
      </c>
      <c r="F709" s="0" t="n">
        <v>35006</v>
      </c>
    </row>
    <row r="710" customFormat="false" ht="15" hidden="false" customHeight="false" outlineLevel="0" collapsed="false">
      <c r="C710" s="411" t="str">
        <f aca="false">LEFT(F710,2)</f>
        <v>35</v>
      </c>
      <c r="D710" s="0" t="s">
        <v>1066</v>
      </c>
      <c r="E710" s="0" t="str">
        <f aca="false">CONCATENATE(C710,D710)</f>
        <v>35Aubigné</v>
      </c>
      <c r="F710" s="0" t="n">
        <v>35007</v>
      </c>
    </row>
    <row r="711" customFormat="false" ht="15" hidden="false" customHeight="false" outlineLevel="0" collapsed="false">
      <c r="C711" s="411" t="str">
        <f aca="false">LEFT(F711,2)</f>
        <v>35</v>
      </c>
      <c r="D711" s="0" t="s">
        <v>1067</v>
      </c>
      <c r="E711" s="0" t="str">
        <f aca="false">CONCATENATE(C711,D711)</f>
        <v>35Availles-sur-Seiche</v>
      </c>
      <c r="F711" s="0" t="n">
        <v>35008</v>
      </c>
    </row>
    <row r="712" customFormat="false" ht="15" hidden="false" customHeight="false" outlineLevel="0" collapsed="false">
      <c r="C712" s="411" t="str">
        <f aca="false">LEFT(F712,2)</f>
        <v>35</v>
      </c>
      <c r="D712" s="0" t="s">
        <v>1068</v>
      </c>
      <c r="E712" s="0" t="str">
        <f aca="false">CONCATENATE(C712,D712)</f>
        <v>35Baguer-Morvan</v>
      </c>
      <c r="F712" s="0" t="n">
        <v>35009</v>
      </c>
    </row>
    <row r="713" customFormat="false" ht="15" hidden="false" customHeight="false" outlineLevel="0" collapsed="false">
      <c r="C713" s="411" t="str">
        <f aca="false">LEFT(F713,2)</f>
        <v>35</v>
      </c>
      <c r="D713" s="0" t="s">
        <v>1069</v>
      </c>
      <c r="E713" s="0" t="str">
        <f aca="false">CONCATENATE(C713,D713)</f>
        <v>35Baguer-Pican</v>
      </c>
      <c r="F713" s="0" t="n">
        <v>35010</v>
      </c>
    </row>
    <row r="714" customFormat="false" ht="15" hidden="false" customHeight="false" outlineLevel="0" collapsed="false">
      <c r="C714" s="411" t="str">
        <f aca="false">LEFT(F714,2)</f>
        <v>35</v>
      </c>
      <c r="D714" s="0" t="s">
        <v>1070</v>
      </c>
      <c r="E714" s="0" t="str">
        <f aca="false">CONCATENATE(C714,D714)</f>
        <v>35Bain-de-Bretagne</v>
      </c>
      <c r="F714" s="0" t="n">
        <v>35012</v>
      </c>
    </row>
    <row r="715" customFormat="false" ht="15" hidden="false" customHeight="false" outlineLevel="0" collapsed="false">
      <c r="C715" s="411" t="str">
        <f aca="false">LEFT(F715,2)</f>
        <v>35</v>
      </c>
      <c r="D715" s="0" t="s">
        <v>1071</v>
      </c>
      <c r="E715" s="0" t="str">
        <f aca="false">CONCATENATE(C715,D715)</f>
        <v>35Bains-sur-Oust</v>
      </c>
      <c r="F715" s="0" t="n">
        <v>35013</v>
      </c>
    </row>
    <row r="716" customFormat="false" ht="15" hidden="false" customHeight="false" outlineLevel="0" collapsed="false">
      <c r="C716" s="411" t="str">
        <f aca="false">LEFT(F716,2)</f>
        <v>35</v>
      </c>
      <c r="D716" s="0" t="s">
        <v>1072</v>
      </c>
      <c r="E716" s="0" t="str">
        <f aca="false">CONCATENATE(C716,D716)</f>
        <v>35Bais</v>
      </c>
      <c r="F716" s="0" t="n">
        <v>35014</v>
      </c>
    </row>
    <row r="717" customFormat="false" ht="15" hidden="false" customHeight="false" outlineLevel="0" collapsed="false">
      <c r="C717" s="411" t="str">
        <f aca="false">LEFT(F717,2)</f>
        <v>35</v>
      </c>
      <c r="D717" s="0" t="s">
        <v>1073</v>
      </c>
      <c r="E717" s="0" t="str">
        <f aca="false">CONCATENATE(C717,D717)</f>
        <v>35Balazé</v>
      </c>
      <c r="F717" s="0" t="n">
        <v>35015</v>
      </c>
    </row>
    <row r="718" customFormat="false" ht="15" hidden="false" customHeight="false" outlineLevel="0" collapsed="false">
      <c r="C718" s="411" t="str">
        <f aca="false">LEFT(F718,2)</f>
        <v>35</v>
      </c>
      <c r="D718" s="0" t="s">
        <v>1074</v>
      </c>
      <c r="E718" s="0" t="str">
        <f aca="false">CONCATENATE(C718,D718)</f>
        <v>35Baulon</v>
      </c>
      <c r="F718" s="0" t="n">
        <v>35016</v>
      </c>
    </row>
    <row r="719" customFormat="false" ht="15" hidden="false" customHeight="false" outlineLevel="0" collapsed="false">
      <c r="C719" s="411" t="str">
        <f aca="false">LEFT(F719,2)</f>
        <v>35</v>
      </c>
      <c r="D719" s="0" t="s">
        <v>1075</v>
      </c>
      <c r="E719" s="0" t="str">
        <f aca="false">CONCATENATE(C719,D719)</f>
        <v>35Bazouges-la-Pérouse</v>
      </c>
      <c r="F719" s="0" t="n">
        <v>35019</v>
      </c>
    </row>
    <row r="720" customFormat="false" ht="15" hidden="false" customHeight="false" outlineLevel="0" collapsed="false">
      <c r="C720" s="411" t="str">
        <f aca="false">LEFT(F720,2)</f>
        <v>35</v>
      </c>
      <c r="D720" s="0" t="s">
        <v>1076</v>
      </c>
      <c r="E720" s="0" t="str">
        <f aca="false">CONCATENATE(C720,D720)</f>
        <v>35Beaucé</v>
      </c>
      <c r="F720" s="0" t="n">
        <v>35021</v>
      </c>
    </row>
    <row r="721" customFormat="false" ht="15" hidden="false" customHeight="false" outlineLevel="0" collapsed="false">
      <c r="C721" s="411" t="str">
        <f aca="false">LEFT(F721,2)</f>
        <v>35</v>
      </c>
      <c r="D721" s="0" t="s">
        <v>1077</v>
      </c>
      <c r="E721" s="0" t="str">
        <f aca="false">CONCATENATE(C721,D721)</f>
        <v>35Bécherel</v>
      </c>
      <c r="F721" s="0" t="n">
        <v>35022</v>
      </c>
    </row>
    <row r="722" customFormat="false" ht="15" hidden="false" customHeight="false" outlineLevel="0" collapsed="false">
      <c r="C722" s="411" t="str">
        <f aca="false">LEFT(F722,2)</f>
        <v>35</v>
      </c>
      <c r="D722" s="0" t="s">
        <v>1078</v>
      </c>
      <c r="E722" s="0" t="str">
        <f aca="false">CONCATENATE(C722,D722)</f>
        <v>35Bédée</v>
      </c>
      <c r="F722" s="0" t="n">
        <v>35023</v>
      </c>
    </row>
    <row r="723" customFormat="false" ht="15" hidden="false" customHeight="false" outlineLevel="0" collapsed="false">
      <c r="C723" s="411" t="str">
        <f aca="false">LEFT(F723,2)</f>
        <v>35</v>
      </c>
      <c r="D723" s="0" t="s">
        <v>1079</v>
      </c>
      <c r="E723" s="0" t="str">
        <f aca="false">CONCATENATE(C723,D723)</f>
        <v>35Betton</v>
      </c>
      <c r="F723" s="0" t="n">
        <v>35024</v>
      </c>
    </row>
    <row r="724" customFormat="false" ht="15" hidden="false" customHeight="false" outlineLevel="0" collapsed="false">
      <c r="C724" s="411" t="str">
        <f aca="false">LEFT(F724,2)</f>
        <v>35</v>
      </c>
      <c r="D724" s="0" t="s">
        <v>1080</v>
      </c>
      <c r="E724" s="0" t="str">
        <f aca="false">CONCATENATE(C724,D724)</f>
        <v>35Billé</v>
      </c>
      <c r="F724" s="0" t="n">
        <v>35025</v>
      </c>
    </row>
    <row r="725" customFormat="false" ht="15" hidden="false" customHeight="false" outlineLevel="0" collapsed="false">
      <c r="C725" s="411" t="str">
        <f aca="false">LEFT(F725,2)</f>
        <v>35</v>
      </c>
      <c r="D725" s="0" t="s">
        <v>1081</v>
      </c>
      <c r="E725" s="0" t="str">
        <f aca="false">CONCATENATE(C725,D725)</f>
        <v>35Bléruais</v>
      </c>
      <c r="F725" s="0" t="n">
        <v>35026</v>
      </c>
    </row>
    <row r="726" customFormat="false" ht="15" hidden="false" customHeight="false" outlineLevel="0" collapsed="false">
      <c r="C726" s="411" t="str">
        <f aca="false">LEFT(F726,2)</f>
        <v>35</v>
      </c>
      <c r="D726" s="0" t="s">
        <v>1082</v>
      </c>
      <c r="E726" s="0" t="str">
        <f aca="false">CONCATENATE(C726,D726)</f>
        <v>35Boisgervilly</v>
      </c>
      <c r="F726" s="0" t="n">
        <v>35027</v>
      </c>
    </row>
    <row r="727" customFormat="false" ht="15" hidden="false" customHeight="false" outlineLevel="0" collapsed="false">
      <c r="C727" s="411" t="str">
        <f aca="false">LEFT(F727,2)</f>
        <v>35</v>
      </c>
      <c r="D727" s="0" t="s">
        <v>1083</v>
      </c>
      <c r="E727" s="0" t="str">
        <f aca="false">CONCATENATE(C727,D727)</f>
        <v>35Boistrudan</v>
      </c>
      <c r="F727" s="0" t="n">
        <v>35028</v>
      </c>
    </row>
    <row r="728" customFormat="false" ht="15" hidden="false" customHeight="false" outlineLevel="0" collapsed="false">
      <c r="C728" s="411" t="str">
        <f aca="false">LEFT(F728,2)</f>
        <v>35</v>
      </c>
      <c r="D728" s="0" t="s">
        <v>1084</v>
      </c>
      <c r="E728" s="0" t="str">
        <f aca="false">CONCATENATE(C728,D728)</f>
        <v>35Bonnemain</v>
      </c>
      <c r="F728" s="0" t="n">
        <v>35029</v>
      </c>
    </row>
    <row r="729" customFormat="false" ht="15" hidden="false" customHeight="false" outlineLevel="0" collapsed="false">
      <c r="C729" s="411" t="str">
        <f aca="false">LEFT(F729,2)</f>
        <v>35</v>
      </c>
      <c r="D729" s="0" t="s">
        <v>1085</v>
      </c>
      <c r="E729" s="0" t="str">
        <f aca="false">CONCATENATE(C729,D729)</f>
        <v>35Bourgbarré</v>
      </c>
      <c r="F729" s="0" t="n">
        <v>35032</v>
      </c>
    </row>
    <row r="730" customFormat="false" ht="15" hidden="false" customHeight="false" outlineLevel="0" collapsed="false">
      <c r="C730" s="411" t="str">
        <f aca="false">LEFT(F730,2)</f>
        <v>35</v>
      </c>
      <c r="D730" s="0" t="s">
        <v>1086</v>
      </c>
      <c r="E730" s="0" t="str">
        <f aca="false">CONCATENATE(C730,D730)</f>
        <v>35Bourg-des-Comptes</v>
      </c>
      <c r="F730" s="0" t="n">
        <v>35033</v>
      </c>
    </row>
    <row r="731" customFormat="false" ht="15" hidden="false" customHeight="false" outlineLevel="0" collapsed="false">
      <c r="C731" s="411" t="str">
        <f aca="false">LEFT(F731,2)</f>
        <v>35</v>
      </c>
      <c r="D731" s="0" t="s">
        <v>1087</v>
      </c>
      <c r="E731" s="0" t="str">
        <f aca="false">CONCATENATE(C731,D731)</f>
        <v>35Bovel</v>
      </c>
      <c r="F731" s="0" t="n">
        <v>35035</v>
      </c>
    </row>
    <row r="732" customFormat="false" ht="15" hidden="false" customHeight="false" outlineLevel="0" collapsed="false">
      <c r="C732" s="411" t="str">
        <f aca="false">LEFT(F732,2)</f>
        <v>35</v>
      </c>
      <c r="D732" s="0" t="s">
        <v>1088</v>
      </c>
      <c r="E732" s="0" t="str">
        <f aca="false">CONCATENATE(C732,D732)</f>
        <v>35Bréal-sous-Montfort</v>
      </c>
      <c r="F732" s="0" t="n">
        <v>35037</v>
      </c>
    </row>
    <row r="733" customFormat="false" ht="15" hidden="false" customHeight="false" outlineLevel="0" collapsed="false">
      <c r="C733" s="411" t="str">
        <f aca="false">LEFT(F733,2)</f>
        <v>35</v>
      </c>
      <c r="D733" s="0" t="s">
        <v>1089</v>
      </c>
      <c r="E733" s="0" t="str">
        <f aca="false">CONCATENATE(C733,D733)</f>
        <v>35Bréal-sous-Vitré</v>
      </c>
      <c r="F733" s="0" t="n">
        <v>35038</v>
      </c>
    </row>
    <row r="734" customFormat="false" ht="15" hidden="false" customHeight="false" outlineLevel="0" collapsed="false">
      <c r="C734" s="411" t="str">
        <f aca="false">LEFT(F734,2)</f>
        <v>35</v>
      </c>
      <c r="D734" s="0" t="s">
        <v>1090</v>
      </c>
      <c r="E734" s="0" t="str">
        <f aca="false">CONCATENATE(C734,D734)</f>
        <v>35Brécé</v>
      </c>
      <c r="F734" s="0" t="n">
        <v>35039</v>
      </c>
    </row>
    <row r="735" customFormat="false" ht="15" hidden="false" customHeight="false" outlineLevel="0" collapsed="false">
      <c r="C735" s="411" t="str">
        <f aca="false">LEFT(F735,2)</f>
        <v>35</v>
      </c>
      <c r="D735" s="0" t="s">
        <v>1091</v>
      </c>
      <c r="E735" s="0" t="str">
        <f aca="false">CONCATENATE(C735,D735)</f>
        <v>35Breteil</v>
      </c>
      <c r="F735" s="0" t="n">
        <v>35040</v>
      </c>
    </row>
    <row r="736" customFormat="false" ht="15" hidden="false" customHeight="false" outlineLevel="0" collapsed="false">
      <c r="C736" s="411" t="str">
        <f aca="false">LEFT(F736,2)</f>
        <v>35</v>
      </c>
      <c r="D736" s="0" t="s">
        <v>1092</v>
      </c>
      <c r="E736" s="0" t="str">
        <f aca="false">CONCATENATE(C736,D736)</f>
        <v>35Brie</v>
      </c>
      <c r="F736" s="0" t="n">
        <v>35041</v>
      </c>
    </row>
    <row r="737" customFormat="false" ht="15" hidden="false" customHeight="false" outlineLevel="0" collapsed="false">
      <c r="C737" s="411" t="str">
        <f aca="false">LEFT(F737,2)</f>
        <v>35</v>
      </c>
      <c r="D737" s="0" t="s">
        <v>1093</v>
      </c>
      <c r="E737" s="0" t="str">
        <f aca="false">CONCATENATE(C737,D737)</f>
        <v>35Brielles</v>
      </c>
      <c r="F737" s="0" t="n">
        <v>35042</v>
      </c>
    </row>
    <row r="738" customFormat="false" ht="15" hidden="false" customHeight="false" outlineLevel="0" collapsed="false">
      <c r="C738" s="411" t="str">
        <f aca="false">LEFT(F738,2)</f>
        <v>35</v>
      </c>
      <c r="D738" s="0" t="s">
        <v>1094</v>
      </c>
      <c r="E738" s="0" t="str">
        <f aca="false">CONCATENATE(C738,D738)</f>
        <v>35Broualan</v>
      </c>
      <c r="F738" s="0" t="n">
        <v>35044</v>
      </c>
    </row>
    <row r="739" customFormat="false" ht="15" hidden="false" customHeight="false" outlineLevel="0" collapsed="false">
      <c r="C739" s="411" t="str">
        <f aca="false">LEFT(F739,2)</f>
        <v>35</v>
      </c>
      <c r="D739" s="0" t="s">
        <v>1095</v>
      </c>
      <c r="E739" s="0" t="str">
        <f aca="false">CONCATENATE(C739,D739)</f>
        <v>35Bruc-sur-Aff</v>
      </c>
      <c r="F739" s="0" t="n">
        <v>35045</v>
      </c>
    </row>
    <row r="740" customFormat="false" ht="15" hidden="false" customHeight="false" outlineLevel="0" collapsed="false">
      <c r="C740" s="411" t="str">
        <f aca="false">LEFT(F740,2)</f>
        <v>35</v>
      </c>
      <c r="D740" s="0" t="s">
        <v>1096</v>
      </c>
      <c r="E740" s="0" t="str">
        <f aca="false">CONCATENATE(C740,D740)</f>
        <v>35Bruz</v>
      </c>
      <c r="F740" s="0" t="n">
        <v>35047</v>
      </c>
    </row>
    <row r="741" customFormat="false" ht="15" hidden="false" customHeight="false" outlineLevel="0" collapsed="false">
      <c r="C741" s="411" t="str">
        <f aca="false">LEFT(F741,2)</f>
        <v>35</v>
      </c>
      <c r="D741" s="0" t="s">
        <v>1097</v>
      </c>
      <c r="E741" s="0" t="str">
        <f aca="false">CONCATENATE(C741,D741)</f>
        <v>35Cancale</v>
      </c>
      <c r="F741" s="0" t="n">
        <v>35049</v>
      </c>
    </row>
    <row r="742" customFormat="false" ht="15" hidden="false" customHeight="false" outlineLevel="0" collapsed="false">
      <c r="C742" s="411" t="str">
        <f aca="false">LEFT(F742,2)</f>
        <v>35</v>
      </c>
      <c r="D742" s="0" t="s">
        <v>1098</v>
      </c>
      <c r="E742" s="0" t="str">
        <f aca="false">CONCATENATE(C742,D742)</f>
        <v>35Cardroc</v>
      </c>
      <c r="F742" s="0" t="n">
        <v>35050</v>
      </c>
    </row>
    <row r="743" customFormat="false" ht="15" hidden="false" customHeight="false" outlineLevel="0" collapsed="false">
      <c r="C743" s="411" t="str">
        <f aca="false">LEFT(F743,2)</f>
        <v>35</v>
      </c>
      <c r="D743" s="0" t="s">
        <v>1099</v>
      </c>
      <c r="E743" s="0" t="str">
        <f aca="false">CONCATENATE(C743,D743)</f>
        <v>35Cesson-Sévigné</v>
      </c>
      <c r="F743" s="0" t="n">
        <v>35051</v>
      </c>
    </row>
    <row r="744" customFormat="false" ht="15" hidden="false" customHeight="false" outlineLevel="0" collapsed="false">
      <c r="C744" s="411" t="str">
        <f aca="false">LEFT(F744,2)</f>
        <v>35</v>
      </c>
      <c r="D744" s="0" t="s">
        <v>1100</v>
      </c>
      <c r="E744" s="0" t="str">
        <f aca="false">CONCATENATE(C744,D744)</f>
        <v>35Champeaux</v>
      </c>
      <c r="F744" s="0" t="n">
        <v>35052</v>
      </c>
    </row>
    <row r="745" customFormat="false" ht="15" hidden="false" customHeight="false" outlineLevel="0" collapsed="false">
      <c r="C745" s="411" t="str">
        <f aca="false">LEFT(F745,2)</f>
        <v>35</v>
      </c>
      <c r="D745" s="0" t="s">
        <v>1101</v>
      </c>
      <c r="E745" s="0" t="str">
        <f aca="false">CONCATENATE(C745,D745)</f>
        <v>35Chanteloup</v>
      </c>
      <c r="F745" s="0" t="n">
        <v>35054</v>
      </c>
    </row>
    <row r="746" customFormat="false" ht="15" hidden="false" customHeight="false" outlineLevel="0" collapsed="false">
      <c r="C746" s="411" t="str">
        <f aca="false">LEFT(F746,2)</f>
        <v>35</v>
      </c>
      <c r="D746" s="0" t="s">
        <v>1102</v>
      </c>
      <c r="E746" s="0" t="str">
        <f aca="false">CONCATENATE(C746,D746)</f>
        <v>35Chantepie</v>
      </c>
      <c r="F746" s="0" t="n">
        <v>35055</v>
      </c>
    </row>
    <row r="747" customFormat="false" ht="15" hidden="false" customHeight="false" outlineLevel="0" collapsed="false">
      <c r="C747" s="411" t="str">
        <f aca="false">LEFT(F747,2)</f>
        <v>35</v>
      </c>
      <c r="D747" s="0" t="s">
        <v>1103</v>
      </c>
      <c r="E747" s="0" t="str">
        <f aca="false">CONCATENATE(C747,D747)</f>
        <v>35Chartres-de-Bretagne</v>
      </c>
      <c r="F747" s="0" t="n">
        <v>35066</v>
      </c>
    </row>
    <row r="748" customFormat="false" ht="15" hidden="false" customHeight="false" outlineLevel="0" collapsed="false">
      <c r="C748" s="411" t="str">
        <f aca="false">LEFT(F748,2)</f>
        <v>35</v>
      </c>
      <c r="D748" s="0" t="s">
        <v>1104</v>
      </c>
      <c r="E748" s="0" t="str">
        <f aca="false">CONCATENATE(C748,D748)</f>
        <v>35Chasné-sur-Illet</v>
      </c>
      <c r="F748" s="0" t="n">
        <v>35067</v>
      </c>
    </row>
    <row r="749" customFormat="false" ht="15" hidden="false" customHeight="false" outlineLevel="0" collapsed="false">
      <c r="C749" s="411" t="str">
        <f aca="false">LEFT(F749,2)</f>
        <v>35</v>
      </c>
      <c r="D749" s="0" t="s">
        <v>1105</v>
      </c>
      <c r="E749" s="0" t="str">
        <f aca="false">CONCATENATE(C749,D749)</f>
        <v>35Châteaubourg</v>
      </c>
      <c r="F749" s="0" t="n">
        <v>35068</v>
      </c>
    </row>
    <row r="750" customFormat="false" ht="15" hidden="false" customHeight="false" outlineLevel="0" collapsed="false">
      <c r="C750" s="411" t="str">
        <f aca="false">LEFT(F750,2)</f>
        <v>35</v>
      </c>
      <c r="D750" s="0" t="s">
        <v>1106</v>
      </c>
      <c r="E750" s="0" t="str">
        <f aca="false">CONCATENATE(C750,D750)</f>
        <v>35Châteaugiron</v>
      </c>
      <c r="F750" s="0" t="n">
        <v>35069</v>
      </c>
    </row>
    <row r="751" customFormat="false" ht="15" hidden="false" customHeight="false" outlineLevel="0" collapsed="false">
      <c r="C751" s="411" t="str">
        <f aca="false">LEFT(F751,2)</f>
        <v>35</v>
      </c>
      <c r="D751" s="0" t="s">
        <v>1107</v>
      </c>
      <c r="E751" s="0" t="str">
        <f aca="false">CONCATENATE(C751,D751)</f>
        <v>35Châteauneuf-d'Ille-et-Vilaine</v>
      </c>
      <c r="F751" s="0" t="n">
        <v>35070</v>
      </c>
    </row>
    <row r="752" customFormat="false" ht="15" hidden="false" customHeight="false" outlineLevel="0" collapsed="false">
      <c r="C752" s="411" t="str">
        <f aca="false">LEFT(F752,2)</f>
        <v>35</v>
      </c>
      <c r="D752" s="0" t="s">
        <v>1108</v>
      </c>
      <c r="E752" s="0" t="str">
        <f aca="false">CONCATENATE(C752,D752)</f>
        <v>35Châtillon-en-Vendelais</v>
      </c>
      <c r="F752" s="0" t="n">
        <v>35072</v>
      </c>
    </row>
    <row r="753" customFormat="false" ht="15" hidden="false" customHeight="false" outlineLevel="0" collapsed="false">
      <c r="C753" s="411" t="str">
        <f aca="false">LEFT(F753,2)</f>
        <v>35</v>
      </c>
      <c r="D753" s="0" t="s">
        <v>1109</v>
      </c>
      <c r="E753" s="0" t="str">
        <f aca="false">CONCATENATE(C753,D753)</f>
        <v>35Chauvigné</v>
      </c>
      <c r="F753" s="0" t="n">
        <v>35075</v>
      </c>
    </row>
    <row r="754" customFormat="false" ht="15" hidden="false" customHeight="false" outlineLevel="0" collapsed="false">
      <c r="C754" s="411" t="str">
        <f aca="false">LEFT(F754,2)</f>
        <v>35</v>
      </c>
      <c r="D754" s="0" t="s">
        <v>1110</v>
      </c>
      <c r="E754" s="0" t="str">
        <f aca="false">CONCATENATE(C754,D754)</f>
        <v>35Chavagne</v>
      </c>
      <c r="F754" s="0" t="n">
        <v>35076</v>
      </c>
    </row>
    <row r="755" customFormat="false" ht="15" hidden="false" customHeight="false" outlineLevel="0" collapsed="false">
      <c r="C755" s="411" t="str">
        <f aca="false">LEFT(F755,2)</f>
        <v>35</v>
      </c>
      <c r="D755" s="0" t="s">
        <v>1111</v>
      </c>
      <c r="E755" s="0" t="str">
        <f aca="false">CONCATENATE(C755,D755)</f>
        <v>35Chelun</v>
      </c>
      <c r="F755" s="0" t="n">
        <v>35077</v>
      </c>
    </row>
    <row r="756" customFormat="false" ht="15" hidden="false" customHeight="false" outlineLevel="0" collapsed="false">
      <c r="C756" s="411" t="str">
        <f aca="false">LEFT(F756,2)</f>
        <v>35</v>
      </c>
      <c r="D756" s="0" t="s">
        <v>1112</v>
      </c>
      <c r="E756" s="0" t="str">
        <f aca="false">CONCATENATE(C756,D756)</f>
        <v>35Cherrueix</v>
      </c>
      <c r="F756" s="0" t="n">
        <v>35078</v>
      </c>
    </row>
    <row r="757" customFormat="false" ht="15" hidden="false" customHeight="false" outlineLevel="0" collapsed="false">
      <c r="C757" s="411" t="str">
        <f aca="false">LEFT(F757,2)</f>
        <v>35</v>
      </c>
      <c r="D757" s="0" t="s">
        <v>1113</v>
      </c>
      <c r="E757" s="0" t="str">
        <f aca="false">CONCATENATE(C757,D757)</f>
        <v>35Chevaigné</v>
      </c>
      <c r="F757" s="0" t="n">
        <v>35079</v>
      </c>
    </row>
    <row r="758" customFormat="false" ht="15" hidden="false" customHeight="false" outlineLevel="0" collapsed="false">
      <c r="C758" s="411" t="str">
        <f aca="false">LEFT(F758,2)</f>
        <v>35</v>
      </c>
      <c r="D758" s="0" t="s">
        <v>1114</v>
      </c>
      <c r="E758" s="0" t="str">
        <f aca="false">CONCATENATE(C758,D758)</f>
        <v>35Cintré</v>
      </c>
      <c r="F758" s="0" t="n">
        <v>35080</v>
      </c>
    </row>
    <row r="759" customFormat="false" ht="15" hidden="false" customHeight="false" outlineLevel="0" collapsed="false">
      <c r="C759" s="411" t="str">
        <f aca="false">LEFT(F759,2)</f>
        <v>35</v>
      </c>
      <c r="D759" s="0" t="s">
        <v>1115</v>
      </c>
      <c r="E759" s="0" t="str">
        <f aca="false">CONCATENATE(C759,D759)</f>
        <v>35Clayes</v>
      </c>
      <c r="F759" s="0" t="n">
        <v>35081</v>
      </c>
    </row>
    <row r="760" customFormat="false" ht="15" hidden="false" customHeight="false" outlineLevel="0" collapsed="false">
      <c r="C760" s="411" t="str">
        <f aca="false">LEFT(F760,2)</f>
        <v>35</v>
      </c>
      <c r="D760" s="0" t="s">
        <v>1116</v>
      </c>
      <c r="E760" s="0" t="str">
        <f aca="false">CONCATENATE(C760,D760)</f>
        <v>35Coësmes</v>
      </c>
      <c r="F760" s="0" t="n">
        <v>35082</v>
      </c>
    </row>
    <row r="761" customFormat="false" ht="15" hidden="false" customHeight="false" outlineLevel="0" collapsed="false">
      <c r="C761" s="411" t="str">
        <f aca="false">LEFT(F761,2)</f>
        <v>35</v>
      </c>
      <c r="D761" s="0" t="s">
        <v>1117</v>
      </c>
      <c r="E761" s="0" t="str">
        <f aca="false">CONCATENATE(C761,D761)</f>
        <v>35Comblessac</v>
      </c>
      <c r="F761" s="0" t="n">
        <v>35084</v>
      </c>
    </row>
    <row r="762" customFormat="false" ht="15" hidden="false" customHeight="false" outlineLevel="0" collapsed="false">
      <c r="C762" s="411" t="str">
        <f aca="false">LEFT(F762,2)</f>
        <v>35</v>
      </c>
      <c r="D762" s="0" t="s">
        <v>1118</v>
      </c>
      <c r="E762" s="0" t="str">
        <f aca="false">CONCATENATE(C762,D762)</f>
        <v>35Combourg</v>
      </c>
      <c r="F762" s="0" t="n">
        <v>35085</v>
      </c>
    </row>
    <row r="763" customFormat="false" ht="15" hidden="false" customHeight="false" outlineLevel="0" collapsed="false">
      <c r="C763" s="411" t="str">
        <f aca="false">LEFT(F763,2)</f>
        <v>35</v>
      </c>
      <c r="D763" s="0" t="s">
        <v>1119</v>
      </c>
      <c r="E763" s="0" t="str">
        <f aca="false">CONCATENATE(C763,D763)</f>
        <v>35Combourtillé</v>
      </c>
      <c r="F763" s="0" t="n">
        <v>35086</v>
      </c>
    </row>
    <row r="764" customFormat="false" ht="15" hidden="false" customHeight="false" outlineLevel="0" collapsed="false">
      <c r="C764" s="411" t="str">
        <f aca="false">LEFT(F764,2)</f>
        <v>35</v>
      </c>
      <c r="D764" s="0" t="s">
        <v>1120</v>
      </c>
      <c r="E764" s="0" t="str">
        <f aca="false">CONCATENATE(C764,D764)</f>
        <v>35Cornillé</v>
      </c>
      <c r="F764" s="0" t="n">
        <v>35087</v>
      </c>
    </row>
    <row r="765" customFormat="false" ht="15" hidden="false" customHeight="false" outlineLevel="0" collapsed="false">
      <c r="C765" s="411" t="str">
        <f aca="false">LEFT(F765,2)</f>
        <v>35</v>
      </c>
      <c r="D765" s="0" t="s">
        <v>1121</v>
      </c>
      <c r="E765" s="0" t="str">
        <f aca="false">CONCATENATE(C765,D765)</f>
        <v>35Corps-Nuds</v>
      </c>
      <c r="F765" s="0" t="n">
        <v>35088</v>
      </c>
    </row>
    <row r="766" customFormat="false" ht="15" hidden="false" customHeight="false" outlineLevel="0" collapsed="false">
      <c r="C766" s="411" t="str">
        <f aca="false">LEFT(F766,2)</f>
        <v>35</v>
      </c>
      <c r="D766" s="0" t="s">
        <v>1122</v>
      </c>
      <c r="E766" s="0" t="str">
        <f aca="false">CONCATENATE(C766,D766)</f>
        <v>35Crevin</v>
      </c>
      <c r="F766" s="0" t="n">
        <v>35090</v>
      </c>
    </row>
    <row r="767" customFormat="false" ht="15" hidden="false" customHeight="false" outlineLevel="0" collapsed="false">
      <c r="C767" s="411" t="str">
        <f aca="false">LEFT(F767,2)</f>
        <v>35</v>
      </c>
      <c r="D767" s="0" t="s">
        <v>1123</v>
      </c>
      <c r="E767" s="0" t="str">
        <f aca="false">CONCATENATE(C767,D767)</f>
        <v>35Cuguen</v>
      </c>
      <c r="F767" s="0" t="n">
        <v>35092</v>
      </c>
    </row>
    <row r="768" customFormat="false" ht="15" hidden="false" customHeight="false" outlineLevel="0" collapsed="false">
      <c r="C768" s="411" t="str">
        <f aca="false">LEFT(F768,2)</f>
        <v>35</v>
      </c>
      <c r="D768" s="0" t="s">
        <v>1124</v>
      </c>
      <c r="E768" s="0" t="str">
        <f aca="false">CONCATENATE(C768,D768)</f>
        <v>35Dinard</v>
      </c>
      <c r="F768" s="0" t="n">
        <v>35093</v>
      </c>
    </row>
    <row r="769" customFormat="false" ht="15" hidden="false" customHeight="false" outlineLevel="0" collapsed="false">
      <c r="C769" s="411" t="str">
        <f aca="false">LEFT(F769,2)</f>
        <v>35</v>
      </c>
      <c r="D769" s="0" t="s">
        <v>1125</v>
      </c>
      <c r="E769" s="0" t="str">
        <f aca="false">CONCATENATE(C769,D769)</f>
        <v>35Dingé</v>
      </c>
      <c r="F769" s="0" t="n">
        <v>35094</v>
      </c>
    </row>
    <row r="770" customFormat="false" ht="15" hidden="false" customHeight="false" outlineLevel="0" collapsed="false">
      <c r="C770" s="411" t="str">
        <f aca="false">LEFT(F770,2)</f>
        <v>35</v>
      </c>
      <c r="D770" s="0" t="s">
        <v>1126</v>
      </c>
      <c r="E770" s="0" t="str">
        <f aca="false">CONCATENATE(C770,D770)</f>
        <v>35Dol-de-Bretagne</v>
      </c>
      <c r="F770" s="0" t="n">
        <v>35095</v>
      </c>
    </row>
    <row r="771" customFormat="false" ht="15" hidden="false" customHeight="false" outlineLevel="0" collapsed="false">
      <c r="C771" s="411" t="str">
        <f aca="false">LEFT(F771,2)</f>
        <v>35</v>
      </c>
      <c r="D771" s="0" t="s">
        <v>1127</v>
      </c>
      <c r="E771" s="0" t="str">
        <f aca="false">CONCATENATE(C771,D771)</f>
        <v>35Domagné</v>
      </c>
      <c r="F771" s="0" t="n">
        <v>35096</v>
      </c>
    </row>
    <row r="772" customFormat="false" ht="15" hidden="false" customHeight="false" outlineLevel="0" collapsed="false">
      <c r="C772" s="411" t="str">
        <f aca="false">LEFT(F772,2)</f>
        <v>35</v>
      </c>
      <c r="D772" s="0" t="s">
        <v>1128</v>
      </c>
      <c r="E772" s="0" t="str">
        <f aca="false">CONCATENATE(C772,D772)</f>
        <v>35Domalain</v>
      </c>
      <c r="F772" s="0" t="n">
        <v>35097</v>
      </c>
    </row>
    <row r="773" customFormat="false" ht="15" hidden="false" customHeight="false" outlineLevel="0" collapsed="false">
      <c r="C773" s="411" t="str">
        <f aca="false">LEFT(F773,2)</f>
        <v>35</v>
      </c>
      <c r="D773" s="0" t="s">
        <v>1129</v>
      </c>
      <c r="E773" s="0" t="str">
        <f aca="false">CONCATENATE(C773,D773)</f>
        <v>35Domloup</v>
      </c>
      <c r="F773" s="0" t="n">
        <v>35099</v>
      </c>
    </row>
    <row r="774" customFormat="false" ht="15" hidden="false" customHeight="false" outlineLevel="0" collapsed="false">
      <c r="C774" s="411" t="str">
        <f aca="false">LEFT(F774,2)</f>
        <v>35</v>
      </c>
      <c r="D774" s="0" t="s">
        <v>1130</v>
      </c>
      <c r="E774" s="0" t="str">
        <f aca="false">CONCATENATE(C774,D774)</f>
        <v>35Dourdain</v>
      </c>
      <c r="F774" s="0" t="n">
        <v>35101</v>
      </c>
    </row>
    <row r="775" customFormat="false" ht="15" hidden="false" customHeight="false" outlineLevel="0" collapsed="false">
      <c r="C775" s="411" t="str">
        <f aca="false">LEFT(F775,2)</f>
        <v>35</v>
      </c>
      <c r="D775" s="0" t="s">
        <v>1131</v>
      </c>
      <c r="E775" s="0" t="str">
        <f aca="false">CONCATENATE(C775,D775)</f>
        <v>35Drouges</v>
      </c>
      <c r="F775" s="0" t="n">
        <v>35102</v>
      </c>
    </row>
    <row r="776" customFormat="false" ht="15" hidden="false" customHeight="false" outlineLevel="0" collapsed="false">
      <c r="C776" s="411" t="str">
        <f aca="false">LEFT(F776,2)</f>
        <v>35</v>
      </c>
      <c r="D776" s="0" t="s">
        <v>1132</v>
      </c>
      <c r="E776" s="0" t="str">
        <f aca="false">CONCATENATE(C776,D776)</f>
        <v>35Eancé</v>
      </c>
      <c r="F776" s="0" t="n">
        <v>35103</v>
      </c>
    </row>
    <row r="777" customFormat="false" ht="15" hidden="false" customHeight="false" outlineLevel="0" collapsed="false">
      <c r="C777" s="411" t="str">
        <f aca="false">LEFT(F777,2)</f>
        <v>35</v>
      </c>
      <c r="D777" s="0" t="s">
        <v>1133</v>
      </c>
      <c r="E777" s="0" t="str">
        <f aca="false">CONCATENATE(C777,D777)</f>
        <v>35Epiniac</v>
      </c>
      <c r="F777" s="0" t="n">
        <v>35104</v>
      </c>
    </row>
    <row r="778" customFormat="false" ht="15" hidden="false" customHeight="false" outlineLevel="0" collapsed="false">
      <c r="C778" s="411" t="str">
        <f aca="false">LEFT(F778,2)</f>
        <v>35</v>
      </c>
      <c r="D778" s="0" t="s">
        <v>1134</v>
      </c>
      <c r="E778" s="0" t="str">
        <f aca="false">CONCATENATE(C778,D778)</f>
        <v>35Erbrée</v>
      </c>
      <c r="F778" s="0" t="n">
        <v>35105</v>
      </c>
    </row>
    <row r="779" customFormat="false" ht="15" hidden="false" customHeight="false" outlineLevel="0" collapsed="false">
      <c r="C779" s="411" t="str">
        <f aca="false">LEFT(F779,2)</f>
        <v>35</v>
      </c>
      <c r="D779" s="0" t="s">
        <v>1135</v>
      </c>
      <c r="E779" s="0" t="str">
        <f aca="false">CONCATENATE(C779,D779)</f>
        <v>35Ercé-en-Lamée</v>
      </c>
      <c r="F779" s="0" t="n">
        <v>35106</v>
      </c>
    </row>
    <row r="780" customFormat="false" ht="15" hidden="false" customHeight="false" outlineLevel="0" collapsed="false">
      <c r="C780" s="411" t="str">
        <f aca="false">LEFT(F780,2)</f>
        <v>35</v>
      </c>
      <c r="D780" s="0" t="s">
        <v>1136</v>
      </c>
      <c r="E780" s="0" t="str">
        <f aca="false">CONCATENATE(C780,D780)</f>
        <v>35Ercé-près-Liffré</v>
      </c>
      <c r="F780" s="0" t="n">
        <v>35107</v>
      </c>
    </row>
    <row r="781" customFormat="false" ht="15" hidden="false" customHeight="false" outlineLevel="0" collapsed="false">
      <c r="C781" s="411" t="str">
        <f aca="false">LEFT(F781,2)</f>
        <v>35</v>
      </c>
      <c r="D781" s="0" t="s">
        <v>1137</v>
      </c>
      <c r="E781" s="0" t="str">
        <f aca="false">CONCATENATE(C781,D781)</f>
        <v>35Essé</v>
      </c>
      <c r="F781" s="0" t="n">
        <v>35108</v>
      </c>
    </row>
    <row r="782" customFormat="false" ht="15" hidden="false" customHeight="false" outlineLevel="0" collapsed="false">
      <c r="C782" s="411" t="str">
        <f aca="false">LEFT(F782,2)</f>
        <v>35</v>
      </c>
      <c r="D782" s="0" t="s">
        <v>1138</v>
      </c>
      <c r="E782" s="0" t="str">
        <f aca="false">CONCATENATE(C782,D782)</f>
        <v>35Étrelles</v>
      </c>
      <c r="F782" s="0" t="n">
        <v>35109</v>
      </c>
    </row>
    <row r="783" customFormat="false" ht="15" hidden="false" customHeight="false" outlineLevel="0" collapsed="false">
      <c r="C783" s="411" t="str">
        <f aca="false">LEFT(F783,2)</f>
        <v>35</v>
      </c>
      <c r="D783" s="0" t="s">
        <v>1139</v>
      </c>
      <c r="E783" s="0" t="str">
        <f aca="false">CONCATENATE(C783,D783)</f>
        <v>35Feins</v>
      </c>
      <c r="F783" s="0" t="n">
        <v>35110</v>
      </c>
    </row>
    <row r="784" customFormat="false" ht="15" hidden="false" customHeight="false" outlineLevel="0" collapsed="false">
      <c r="C784" s="411" t="str">
        <f aca="false">LEFT(F784,2)</f>
        <v>35</v>
      </c>
      <c r="D784" s="0" t="s">
        <v>1140</v>
      </c>
      <c r="E784" s="0" t="str">
        <f aca="false">CONCATENATE(C784,D784)</f>
        <v>35Fleurigné</v>
      </c>
      <c r="F784" s="0" t="n">
        <v>35112</v>
      </c>
    </row>
    <row r="785" customFormat="false" ht="15" hidden="false" customHeight="false" outlineLevel="0" collapsed="false">
      <c r="C785" s="411" t="str">
        <f aca="false">LEFT(F785,2)</f>
        <v>35</v>
      </c>
      <c r="D785" s="0" t="s">
        <v>1141</v>
      </c>
      <c r="E785" s="0" t="str">
        <f aca="false">CONCATENATE(C785,D785)</f>
        <v>35Forges-la-Forêt</v>
      </c>
      <c r="F785" s="0" t="n">
        <v>35114</v>
      </c>
    </row>
    <row r="786" customFormat="false" ht="15" hidden="false" customHeight="false" outlineLevel="0" collapsed="false">
      <c r="C786" s="411" t="str">
        <f aca="false">LEFT(F786,2)</f>
        <v>35</v>
      </c>
      <c r="D786" s="0" t="s">
        <v>1142</v>
      </c>
      <c r="E786" s="0" t="str">
        <f aca="false">CONCATENATE(C786,D786)</f>
        <v>35Fougères</v>
      </c>
      <c r="F786" s="0" t="n">
        <v>35115</v>
      </c>
    </row>
    <row r="787" customFormat="false" ht="15" hidden="false" customHeight="false" outlineLevel="0" collapsed="false">
      <c r="C787" s="411" t="str">
        <f aca="false">LEFT(F787,2)</f>
        <v>35</v>
      </c>
      <c r="D787" s="0" t="s">
        <v>1143</v>
      </c>
      <c r="E787" s="0" t="str">
        <f aca="false">CONCATENATE(C787,D787)</f>
        <v>35Gaël</v>
      </c>
      <c r="F787" s="0" t="n">
        <v>35117</v>
      </c>
    </row>
    <row r="788" customFormat="false" ht="15" hidden="false" customHeight="false" outlineLevel="0" collapsed="false">
      <c r="C788" s="411" t="str">
        <f aca="false">LEFT(F788,2)</f>
        <v>35</v>
      </c>
      <c r="D788" s="0" t="s">
        <v>1144</v>
      </c>
      <c r="E788" s="0" t="str">
        <f aca="false">CONCATENATE(C788,D788)</f>
        <v>35Gahard</v>
      </c>
      <c r="F788" s="0" t="n">
        <v>35118</v>
      </c>
    </row>
    <row r="789" customFormat="false" ht="15" hidden="false" customHeight="false" outlineLevel="0" collapsed="false">
      <c r="C789" s="411" t="str">
        <f aca="false">LEFT(F789,2)</f>
        <v>35</v>
      </c>
      <c r="D789" s="0" t="s">
        <v>1145</v>
      </c>
      <c r="E789" s="0" t="str">
        <f aca="false">CONCATENATE(C789,D789)</f>
        <v>35Gennes-sur-Seiche</v>
      </c>
      <c r="F789" s="0" t="n">
        <v>35119</v>
      </c>
    </row>
    <row r="790" customFormat="false" ht="15" hidden="false" customHeight="false" outlineLevel="0" collapsed="false">
      <c r="C790" s="411" t="str">
        <f aca="false">LEFT(F790,2)</f>
        <v>35</v>
      </c>
      <c r="D790" s="0" t="s">
        <v>1146</v>
      </c>
      <c r="E790" s="0" t="str">
        <f aca="false">CONCATENATE(C790,D790)</f>
        <v>35Gévezé</v>
      </c>
      <c r="F790" s="0" t="n">
        <v>35120</v>
      </c>
    </row>
    <row r="791" customFormat="false" ht="15" hidden="false" customHeight="false" outlineLevel="0" collapsed="false">
      <c r="C791" s="411" t="str">
        <f aca="false">LEFT(F791,2)</f>
        <v>35</v>
      </c>
      <c r="D791" s="0" t="s">
        <v>1147</v>
      </c>
      <c r="E791" s="0" t="str">
        <f aca="false">CONCATENATE(C791,D791)</f>
        <v>35Gosné</v>
      </c>
      <c r="F791" s="0" t="n">
        <v>35121</v>
      </c>
    </row>
    <row r="792" customFormat="false" ht="15" hidden="false" customHeight="false" outlineLevel="0" collapsed="false">
      <c r="C792" s="411" t="str">
        <f aca="false">LEFT(F792,2)</f>
        <v>35</v>
      </c>
      <c r="D792" s="0" t="s">
        <v>1148</v>
      </c>
      <c r="E792" s="0" t="str">
        <f aca="false">CONCATENATE(C792,D792)</f>
        <v>35Goven</v>
      </c>
      <c r="F792" s="0" t="n">
        <v>35123</v>
      </c>
    </row>
    <row r="793" customFormat="false" ht="15" hidden="false" customHeight="false" outlineLevel="0" collapsed="false">
      <c r="C793" s="411" t="str">
        <f aca="false">LEFT(F793,2)</f>
        <v>35</v>
      </c>
      <c r="D793" s="0" t="s">
        <v>1149</v>
      </c>
      <c r="E793" s="0" t="str">
        <f aca="false">CONCATENATE(C793,D793)</f>
        <v>35Grand-Fougeray</v>
      </c>
      <c r="F793" s="0" t="n">
        <v>35124</v>
      </c>
    </row>
    <row r="794" customFormat="false" ht="15" hidden="false" customHeight="false" outlineLevel="0" collapsed="false">
      <c r="C794" s="411" t="str">
        <f aca="false">LEFT(F794,2)</f>
        <v>35</v>
      </c>
      <c r="D794" s="0" t="s">
        <v>1150</v>
      </c>
      <c r="E794" s="0" t="str">
        <f aca="false">CONCATENATE(C794,D794)</f>
        <v>35Guichen</v>
      </c>
      <c r="F794" s="0" t="n">
        <v>35126</v>
      </c>
    </row>
    <row r="795" customFormat="false" ht="15" hidden="false" customHeight="false" outlineLevel="0" collapsed="false">
      <c r="C795" s="411" t="str">
        <f aca="false">LEFT(F795,2)</f>
        <v>35</v>
      </c>
      <c r="D795" s="0" t="s">
        <v>1151</v>
      </c>
      <c r="E795" s="0" t="str">
        <f aca="false">CONCATENATE(C795,D795)</f>
        <v>35Guignen</v>
      </c>
      <c r="F795" s="0" t="n">
        <v>35127</v>
      </c>
    </row>
    <row r="796" customFormat="false" ht="15" hidden="false" customHeight="false" outlineLevel="0" collapsed="false">
      <c r="C796" s="411" t="str">
        <f aca="false">LEFT(F796,2)</f>
        <v>35</v>
      </c>
      <c r="D796" s="0" t="s">
        <v>1152</v>
      </c>
      <c r="E796" s="0" t="str">
        <f aca="false">CONCATENATE(C796,D796)</f>
        <v>35Guipel</v>
      </c>
      <c r="F796" s="0" t="n">
        <v>35128</v>
      </c>
    </row>
    <row r="797" customFormat="false" ht="15" hidden="false" customHeight="false" outlineLevel="0" collapsed="false">
      <c r="C797" s="411" t="str">
        <f aca="false">LEFT(F797,2)</f>
        <v>35</v>
      </c>
      <c r="D797" s="0" t="s">
        <v>1153</v>
      </c>
      <c r="E797" s="0" t="str">
        <f aca="false">CONCATENATE(C797,D797)</f>
        <v>35Guipry-Messac</v>
      </c>
      <c r="F797" s="0" t="n">
        <v>35176</v>
      </c>
    </row>
    <row r="798" customFormat="false" ht="15" hidden="false" customHeight="false" outlineLevel="0" collapsed="false">
      <c r="C798" s="411" t="str">
        <f aca="false">LEFT(F798,2)</f>
        <v>35</v>
      </c>
      <c r="D798" s="0" t="s">
        <v>1154</v>
      </c>
      <c r="E798" s="0" t="str">
        <f aca="false">CONCATENATE(C798,D798)</f>
        <v>35Hédé-Bazouges</v>
      </c>
      <c r="F798" s="0" t="n">
        <v>35130</v>
      </c>
    </row>
    <row r="799" customFormat="false" ht="15" hidden="false" customHeight="false" outlineLevel="0" collapsed="false">
      <c r="C799" s="411" t="str">
        <f aca="false">LEFT(F799,2)</f>
        <v>35</v>
      </c>
      <c r="D799" s="0" t="s">
        <v>1155</v>
      </c>
      <c r="E799" s="0" t="str">
        <f aca="false">CONCATENATE(C799,D799)</f>
        <v>35Hirel</v>
      </c>
      <c r="F799" s="0" t="n">
        <v>35132</v>
      </c>
    </row>
    <row r="800" customFormat="false" ht="15" hidden="false" customHeight="false" outlineLevel="0" collapsed="false">
      <c r="C800" s="411" t="str">
        <f aca="false">LEFT(F800,2)</f>
        <v>35</v>
      </c>
      <c r="D800" s="0" t="s">
        <v>1156</v>
      </c>
      <c r="E800" s="0" t="str">
        <f aca="false">CONCATENATE(C800,D800)</f>
        <v>35Iffendic</v>
      </c>
      <c r="F800" s="0" t="n">
        <v>35133</v>
      </c>
    </row>
    <row r="801" customFormat="false" ht="15" hidden="false" customHeight="false" outlineLevel="0" collapsed="false">
      <c r="C801" s="411" t="str">
        <f aca="false">LEFT(F801,2)</f>
        <v>35</v>
      </c>
      <c r="D801" s="0" t="s">
        <v>1157</v>
      </c>
      <c r="E801" s="0" t="str">
        <f aca="false">CONCATENATE(C801,D801)</f>
        <v>35Irodouër</v>
      </c>
      <c r="F801" s="0" t="n">
        <v>35135</v>
      </c>
    </row>
    <row r="802" customFormat="false" ht="15" hidden="false" customHeight="false" outlineLevel="0" collapsed="false">
      <c r="C802" s="411" t="str">
        <f aca="false">LEFT(F802,2)</f>
        <v>35</v>
      </c>
      <c r="D802" s="0" t="s">
        <v>1158</v>
      </c>
      <c r="E802" s="0" t="str">
        <f aca="false">CONCATENATE(C802,D802)</f>
        <v>35Janzé</v>
      </c>
      <c r="F802" s="0" t="n">
        <v>35136</v>
      </c>
    </row>
    <row r="803" customFormat="false" ht="15" hidden="false" customHeight="false" outlineLevel="0" collapsed="false">
      <c r="C803" s="411" t="str">
        <f aca="false">LEFT(F803,2)</f>
        <v>35</v>
      </c>
      <c r="D803" s="0" t="s">
        <v>1159</v>
      </c>
      <c r="E803" s="0" t="str">
        <f aca="false">CONCATENATE(C803,D803)</f>
        <v>35Javené</v>
      </c>
      <c r="F803" s="0" t="n">
        <v>35137</v>
      </c>
    </row>
    <row r="804" customFormat="false" ht="15" hidden="false" customHeight="false" outlineLevel="0" collapsed="false">
      <c r="C804" s="411" t="str">
        <f aca="false">LEFT(F804,2)</f>
        <v>35</v>
      </c>
      <c r="D804" s="0" t="s">
        <v>1160</v>
      </c>
      <c r="E804" s="0" t="str">
        <f aca="false">CONCATENATE(C804,D804)</f>
        <v>35La Baussaine</v>
      </c>
      <c r="F804" s="0" t="n">
        <v>35017</v>
      </c>
    </row>
    <row r="805" customFormat="false" ht="15" hidden="false" customHeight="false" outlineLevel="0" collapsed="false">
      <c r="C805" s="411" t="str">
        <f aca="false">LEFT(F805,2)</f>
        <v>35</v>
      </c>
      <c r="D805" s="0" t="s">
        <v>1161</v>
      </c>
      <c r="E805" s="0" t="str">
        <f aca="false">CONCATENATE(C805,D805)</f>
        <v>35La Bazouge-du-Désert</v>
      </c>
      <c r="F805" s="0" t="n">
        <v>35018</v>
      </c>
    </row>
    <row r="806" customFormat="false" ht="15" hidden="false" customHeight="false" outlineLevel="0" collapsed="false">
      <c r="C806" s="411" t="str">
        <f aca="false">LEFT(F806,2)</f>
        <v>35</v>
      </c>
      <c r="D806" s="0" t="s">
        <v>1162</v>
      </c>
      <c r="E806" s="0" t="str">
        <f aca="false">CONCATENATE(C806,D806)</f>
        <v>35La Bosse-de-Bretagne</v>
      </c>
      <c r="F806" s="0" t="n">
        <v>35030</v>
      </c>
    </row>
    <row r="807" customFormat="false" ht="15" hidden="false" customHeight="false" outlineLevel="0" collapsed="false">
      <c r="C807" s="411" t="str">
        <f aca="false">LEFT(F807,2)</f>
        <v>35</v>
      </c>
      <c r="D807" s="0" t="s">
        <v>1163</v>
      </c>
      <c r="E807" s="0" t="str">
        <f aca="false">CONCATENATE(C807,D807)</f>
        <v>35La Bouëxière</v>
      </c>
      <c r="F807" s="0" t="n">
        <v>35031</v>
      </c>
    </row>
    <row r="808" customFormat="false" ht="15" hidden="false" customHeight="false" outlineLevel="0" collapsed="false">
      <c r="C808" s="411" t="str">
        <f aca="false">LEFT(F808,2)</f>
        <v>35</v>
      </c>
      <c r="D808" s="0" t="s">
        <v>1164</v>
      </c>
      <c r="E808" s="0" t="str">
        <f aca="false">CONCATENATE(C808,D808)</f>
        <v>35La Boussac</v>
      </c>
      <c r="F808" s="0" t="n">
        <v>35034</v>
      </c>
    </row>
    <row r="809" customFormat="false" ht="15" hidden="false" customHeight="false" outlineLevel="0" collapsed="false">
      <c r="C809" s="411" t="str">
        <f aca="false">LEFT(F809,2)</f>
        <v>35</v>
      </c>
      <c r="D809" s="0" t="s">
        <v>1165</v>
      </c>
      <c r="E809" s="0" t="str">
        <f aca="false">CONCATENATE(C809,D809)</f>
        <v>35La Chapelle du Lou du Lac</v>
      </c>
      <c r="F809" s="0" t="n">
        <v>35060</v>
      </c>
    </row>
    <row r="810" customFormat="false" ht="15" hidden="false" customHeight="false" outlineLevel="0" collapsed="false">
      <c r="C810" s="411" t="str">
        <f aca="false">LEFT(F810,2)</f>
        <v>35</v>
      </c>
      <c r="D810" s="0" t="s">
        <v>1166</v>
      </c>
      <c r="E810" s="0" t="str">
        <f aca="false">CONCATENATE(C810,D810)</f>
        <v>35La Chapelle-aux-Filtzméens</v>
      </c>
      <c r="F810" s="0" t="n">
        <v>35056</v>
      </c>
    </row>
    <row r="811" customFormat="false" ht="15" hidden="false" customHeight="false" outlineLevel="0" collapsed="false">
      <c r="C811" s="411" t="str">
        <f aca="false">LEFT(F811,2)</f>
        <v>35</v>
      </c>
      <c r="D811" s="0" t="s">
        <v>1167</v>
      </c>
      <c r="E811" s="0" t="str">
        <f aca="false">CONCATENATE(C811,D811)</f>
        <v>35La Chapelle-Bouëxic</v>
      </c>
      <c r="F811" s="0" t="n">
        <v>35057</v>
      </c>
    </row>
    <row r="812" customFormat="false" ht="15" hidden="false" customHeight="false" outlineLevel="0" collapsed="false">
      <c r="C812" s="411" t="str">
        <f aca="false">LEFT(F812,2)</f>
        <v>35</v>
      </c>
      <c r="D812" s="0" t="s">
        <v>1168</v>
      </c>
      <c r="E812" s="0" t="str">
        <f aca="false">CONCATENATE(C812,D812)</f>
        <v>35La Chapelle-Chaussée</v>
      </c>
      <c r="F812" s="0" t="n">
        <v>35058</v>
      </c>
    </row>
    <row r="813" customFormat="false" ht="15" hidden="false" customHeight="false" outlineLevel="0" collapsed="false">
      <c r="C813" s="411" t="str">
        <f aca="false">LEFT(F813,2)</f>
        <v>35</v>
      </c>
      <c r="D813" s="0" t="s">
        <v>1169</v>
      </c>
      <c r="E813" s="0" t="str">
        <f aca="false">CONCATENATE(C813,D813)</f>
        <v>35La Chapelle-de-Brain</v>
      </c>
      <c r="F813" s="0" t="n">
        <v>35064</v>
      </c>
    </row>
    <row r="814" customFormat="false" ht="15" hidden="false" customHeight="false" outlineLevel="0" collapsed="false">
      <c r="C814" s="411" t="str">
        <f aca="false">LEFT(F814,2)</f>
        <v>35</v>
      </c>
      <c r="D814" s="0" t="s">
        <v>1170</v>
      </c>
      <c r="E814" s="0" t="str">
        <f aca="false">CONCATENATE(C814,D814)</f>
        <v>35La Chapelle-des-Fougeretz</v>
      </c>
      <c r="F814" s="0" t="n">
        <v>35059</v>
      </c>
    </row>
    <row r="815" customFormat="false" ht="15" hidden="false" customHeight="false" outlineLevel="0" collapsed="false">
      <c r="C815" s="411" t="str">
        <f aca="false">LEFT(F815,2)</f>
        <v>35</v>
      </c>
      <c r="D815" s="0" t="s">
        <v>1171</v>
      </c>
      <c r="E815" s="0" t="str">
        <f aca="false">CONCATENATE(C815,D815)</f>
        <v>35La Chapelle-Erbrée</v>
      </c>
      <c r="F815" s="0" t="n">
        <v>35061</v>
      </c>
    </row>
    <row r="816" customFormat="false" ht="15" hidden="false" customHeight="false" outlineLevel="0" collapsed="false">
      <c r="C816" s="411" t="str">
        <f aca="false">LEFT(F816,2)</f>
        <v>35</v>
      </c>
      <c r="D816" s="0" t="s">
        <v>1172</v>
      </c>
      <c r="E816" s="0" t="str">
        <f aca="false">CONCATENATE(C816,D816)</f>
        <v>35La Chapelle-Janson</v>
      </c>
      <c r="F816" s="0" t="n">
        <v>35062</v>
      </c>
    </row>
    <row r="817" customFormat="false" ht="15" hidden="false" customHeight="false" outlineLevel="0" collapsed="false">
      <c r="C817" s="411" t="str">
        <f aca="false">LEFT(F817,2)</f>
        <v>35</v>
      </c>
      <c r="D817" s="0" t="s">
        <v>1173</v>
      </c>
      <c r="E817" s="0" t="str">
        <f aca="false">CONCATENATE(C817,D817)</f>
        <v>35La Chapelle-Saint-Aubert</v>
      </c>
      <c r="F817" s="0" t="n">
        <v>35063</v>
      </c>
    </row>
    <row r="818" customFormat="false" ht="15" hidden="false" customHeight="false" outlineLevel="0" collapsed="false">
      <c r="C818" s="411" t="str">
        <f aca="false">LEFT(F818,2)</f>
        <v>35</v>
      </c>
      <c r="D818" s="0" t="s">
        <v>1174</v>
      </c>
      <c r="E818" s="0" t="str">
        <f aca="false">CONCATENATE(C818,D818)</f>
        <v>35La Chapelle-Thouarault</v>
      </c>
      <c r="F818" s="0" t="n">
        <v>35065</v>
      </c>
    </row>
    <row r="819" customFormat="false" ht="15" hidden="false" customHeight="false" outlineLevel="0" collapsed="false">
      <c r="C819" s="411" t="str">
        <f aca="false">LEFT(F819,2)</f>
        <v>35</v>
      </c>
      <c r="D819" s="0" t="s">
        <v>1175</v>
      </c>
      <c r="E819" s="0" t="str">
        <f aca="false">CONCATENATE(C819,D819)</f>
        <v>35La Couyère</v>
      </c>
      <c r="F819" s="0" t="n">
        <v>35089</v>
      </c>
    </row>
    <row r="820" customFormat="false" ht="15" hidden="false" customHeight="false" outlineLevel="0" collapsed="false">
      <c r="C820" s="411" t="str">
        <f aca="false">LEFT(F820,2)</f>
        <v>35</v>
      </c>
      <c r="D820" s="0" t="s">
        <v>1176</v>
      </c>
      <c r="E820" s="0" t="str">
        <f aca="false">CONCATENATE(C820,D820)</f>
        <v>35La Dominelais</v>
      </c>
      <c r="F820" s="0" t="n">
        <v>35098</v>
      </c>
    </row>
    <row r="821" customFormat="false" ht="15" hidden="false" customHeight="false" outlineLevel="0" collapsed="false">
      <c r="C821" s="411" t="str">
        <f aca="false">LEFT(F821,2)</f>
        <v>35</v>
      </c>
      <c r="D821" s="0" t="s">
        <v>1177</v>
      </c>
      <c r="E821" s="0" t="str">
        <f aca="false">CONCATENATE(C821,D821)</f>
        <v>35La Fresnais</v>
      </c>
      <c r="F821" s="0" t="n">
        <v>35116</v>
      </c>
    </row>
    <row r="822" customFormat="false" ht="15" hidden="false" customHeight="false" outlineLevel="0" collapsed="false">
      <c r="C822" s="411" t="str">
        <f aca="false">LEFT(F822,2)</f>
        <v>35</v>
      </c>
      <c r="D822" s="0" t="s">
        <v>1178</v>
      </c>
      <c r="E822" s="0" t="str">
        <f aca="false">CONCATENATE(C822,D822)</f>
        <v>35La Gouesnière</v>
      </c>
      <c r="F822" s="0" t="n">
        <v>35122</v>
      </c>
    </row>
    <row r="823" customFormat="false" ht="15" hidden="false" customHeight="false" outlineLevel="0" collapsed="false">
      <c r="C823" s="411" t="str">
        <f aca="false">LEFT(F823,2)</f>
        <v>35</v>
      </c>
      <c r="D823" s="0" t="s">
        <v>1179</v>
      </c>
      <c r="E823" s="0" t="str">
        <f aca="false">CONCATENATE(C823,D823)</f>
        <v>35La Guerche-de-Bretagne</v>
      </c>
      <c r="F823" s="0" t="n">
        <v>35125</v>
      </c>
    </row>
    <row r="824" customFormat="false" ht="15" hidden="false" customHeight="false" outlineLevel="0" collapsed="false">
      <c r="C824" s="411" t="str">
        <f aca="false">LEFT(F824,2)</f>
        <v>35</v>
      </c>
      <c r="D824" s="0" t="s">
        <v>1180</v>
      </c>
      <c r="E824" s="0" t="str">
        <f aca="false">CONCATENATE(C824,D824)</f>
        <v>35La Mézière</v>
      </c>
      <c r="F824" s="0" t="n">
        <v>35177</v>
      </c>
    </row>
    <row r="825" customFormat="false" ht="15" hidden="false" customHeight="false" outlineLevel="0" collapsed="false">
      <c r="C825" s="411" t="str">
        <f aca="false">LEFT(F825,2)</f>
        <v>35</v>
      </c>
      <c r="D825" s="0" t="s">
        <v>1181</v>
      </c>
      <c r="E825" s="0" t="str">
        <f aca="false">CONCATENATE(C825,D825)</f>
        <v>35La Noë-Blanche</v>
      </c>
      <c r="F825" s="0" t="n">
        <v>35202</v>
      </c>
    </row>
    <row r="826" customFormat="false" ht="15" hidden="false" customHeight="false" outlineLevel="0" collapsed="false">
      <c r="C826" s="411" t="str">
        <f aca="false">LEFT(F826,2)</f>
        <v>35</v>
      </c>
      <c r="D826" s="0" t="s">
        <v>1182</v>
      </c>
      <c r="E826" s="0" t="str">
        <f aca="false">CONCATENATE(C826,D826)</f>
        <v>35La Nouaye</v>
      </c>
      <c r="F826" s="0" t="n">
        <v>35203</v>
      </c>
    </row>
    <row r="827" customFormat="false" ht="15" hidden="false" customHeight="false" outlineLevel="0" collapsed="false">
      <c r="C827" s="411" t="str">
        <f aca="false">LEFT(F827,2)</f>
        <v>35</v>
      </c>
      <c r="D827" s="0" t="s">
        <v>1183</v>
      </c>
      <c r="E827" s="0" t="str">
        <f aca="false">CONCATENATE(C827,D827)</f>
        <v>35La Richardais</v>
      </c>
      <c r="F827" s="0" t="n">
        <v>35241</v>
      </c>
    </row>
    <row r="828" customFormat="false" ht="15" hidden="false" customHeight="false" outlineLevel="0" collapsed="false">
      <c r="C828" s="411" t="str">
        <f aca="false">LEFT(F828,2)</f>
        <v>35</v>
      </c>
      <c r="D828" s="0" t="s">
        <v>1184</v>
      </c>
      <c r="E828" s="0" t="str">
        <f aca="false">CONCATENATE(C828,D828)</f>
        <v>35La Selle-en-Luitré</v>
      </c>
      <c r="F828" s="0" t="n">
        <v>35324</v>
      </c>
    </row>
    <row r="829" customFormat="false" ht="15" hidden="false" customHeight="false" outlineLevel="0" collapsed="false">
      <c r="C829" s="411" t="str">
        <f aca="false">LEFT(F829,2)</f>
        <v>35</v>
      </c>
      <c r="D829" s="0" t="s">
        <v>1185</v>
      </c>
      <c r="E829" s="0" t="str">
        <f aca="false">CONCATENATE(C829,D829)</f>
        <v>35La Selle-Guerchaise</v>
      </c>
      <c r="F829" s="0" t="n">
        <v>35325</v>
      </c>
    </row>
    <row r="830" customFormat="false" ht="15" hidden="false" customHeight="false" outlineLevel="0" collapsed="false">
      <c r="C830" s="411" t="str">
        <f aca="false">LEFT(F830,2)</f>
        <v>35</v>
      </c>
      <c r="D830" s="0" t="s">
        <v>1186</v>
      </c>
      <c r="E830" s="0" t="str">
        <f aca="false">CONCATENATE(C830,D830)</f>
        <v>35La Ville-ès-Nonais</v>
      </c>
      <c r="F830" s="0" t="n">
        <v>35358</v>
      </c>
    </row>
    <row r="831" customFormat="false" ht="15" hidden="false" customHeight="false" outlineLevel="0" collapsed="false">
      <c r="C831" s="411" t="str">
        <f aca="false">LEFT(F831,2)</f>
        <v>35</v>
      </c>
      <c r="D831" s="0" t="s">
        <v>1187</v>
      </c>
      <c r="E831" s="0" t="str">
        <f aca="false">CONCATENATE(C831,D831)</f>
        <v>35Laignelet</v>
      </c>
      <c r="F831" s="0" t="n">
        <v>35138</v>
      </c>
    </row>
    <row r="832" customFormat="false" ht="15" hidden="false" customHeight="false" outlineLevel="0" collapsed="false">
      <c r="C832" s="411" t="str">
        <f aca="false">LEFT(F832,2)</f>
        <v>35</v>
      </c>
      <c r="D832" s="0" t="s">
        <v>1188</v>
      </c>
      <c r="E832" s="0" t="str">
        <f aca="false">CONCATENATE(C832,D832)</f>
        <v>35Laillé</v>
      </c>
      <c r="F832" s="0" t="n">
        <v>35139</v>
      </c>
    </row>
    <row r="833" customFormat="false" ht="15" hidden="false" customHeight="false" outlineLevel="0" collapsed="false">
      <c r="C833" s="411" t="str">
        <f aca="false">LEFT(F833,2)</f>
        <v>35</v>
      </c>
      <c r="D833" s="0" t="s">
        <v>1189</v>
      </c>
      <c r="E833" s="0" t="str">
        <f aca="false">CONCATENATE(C833,D833)</f>
        <v>35Lalleu</v>
      </c>
      <c r="F833" s="0" t="n">
        <v>35140</v>
      </c>
    </row>
    <row r="834" customFormat="false" ht="15" hidden="false" customHeight="false" outlineLevel="0" collapsed="false">
      <c r="C834" s="411" t="str">
        <f aca="false">LEFT(F834,2)</f>
        <v>35</v>
      </c>
      <c r="D834" s="0" t="s">
        <v>1190</v>
      </c>
      <c r="E834" s="0" t="str">
        <f aca="false">CONCATENATE(C834,D834)</f>
        <v>35Landavran</v>
      </c>
      <c r="F834" s="0" t="n">
        <v>35141</v>
      </c>
    </row>
    <row r="835" customFormat="false" ht="15" hidden="false" customHeight="false" outlineLevel="0" collapsed="false">
      <c r="C835" s="411" t="str">
        <f aca="false">LEFT(F835,2)</f>
        <v>35</v>
      </c>
      <c r="D835" s="0" t="s">
        <v>1191</v>
      </c>
      <c r="E835" s="0" t="str">
        <f aca="false">CONCATENATE(C835,D835)</f>
        <v>35Landéan</v>
      </c>
      <c r="F835" s="0" t="n">
        <v>35142</v>
      </c>
    </row>
    <row r="836" customFormat="false" ht="15" hidden="false" customHeight="false" outlineLevel="0" collapsed="false">
      <c r="C836" s="411" t="str">
        <f aca="false">LEFT(F836,2)</f>
        <v>35</v>
      </c>
      <c r="D836" s="0" t="s">
        <v>1192</v>
      </c>
      <c r="E836" s="0" t="str">
        <f aca="false">CONCATENATE(C836,D836)</f>
        <v>35Landujan</v>
      </c>
      <c r="F836" s="0" t="n">
        <v>35143</v>
      </c>
    </row>
    <row r="837" customFormat="false" ht="15" hidden="false" customHeight="false" outlineLevel="0" collapsed="false">
      <c r="C837" s="411" t="str">
        <f aca="false">LEFT(F837,2)</f>
        <v>35</v>
      </c>
      <c r="D837" s="0" t="s">
        <v>1193</v>
      </c>
      <c r="E837" s="0" t="str">
        <f aca="false">CONCATENATE(C837,D837)</f>
        <v>35Langan</v>
      </c>
      <c r="F837" s="0" t="n">
        <v>35144</v>
      </c>
    </row>
    <row r="838" customFormat="false" ht="15" hidden="false" customHeight="false" outlineLevel="0" collapsed="false">
      <c r="C838" s="411" t="str">
        <f aca="false">LEFT(F838,2)</f>
        <v>35</v>
      </c>
      <c r="D838" s="0" t="s">
        <v>1194</v>
      </c>
      <c r="E838" s="0" t="str">
        <f aca="false">CONCATENATE(C838,D838)</f>
        <v>35Langon</v>
      </c>
      <c r="F838" s="0" t="n">
        <v>35145</v>
      </c>
    </row>
    <row r="839" customFormat="false" ht="15" hidden="false" customHeight="false" outlineLevel="0" collapsed="false">
      <c r="C839" s="411" t="str">
        <f aca="false">LEFT(F839,2)</f>
        <v>35</v>
      </c>
      <c r="D839" s="0" t="s">
        <v>1195</v>
      </c>
      <c r="E839" s="0" t="str">
        <f aca="false">CONCATENATE(C839,D839)</f>
        <v>35Langouet</v>
      </c>
      <c r="F839" s="0" t="n">
        <v>35146</v>
      </c>
    </row>
    <row r="840" customFormat="false" ht="15" hidden="false" customHeight="false" outlineLevel="0" collapsed="false">
      <c r="C840" s="411" t="str">
        <f aca="false">LEFT(F840,2)</f>
        <v>35</v>
      </c>
      <c r="D840" s="0" t="s">
        <v>1196</v>
      </c>
      <c r="E840" s="0" t="str">
        <f aca="false">CONCATENATE(C840,D840)</f>
        <v>35Lanrigan</v>
      </c>
      <c r="F840" s="0" t="n">
        <v>35148</v>
      </c>
    </row>
    <row r="841" customFormat="false" ht="15" hidden="false" customHeight="false" outlineLevel="0" collapsed="false">
      <c r="C841" s="411" t="str">
        <f aca="false">LEFT(F841,2)</f>
        <v>35</v>
      </c>
      <c r="D841" s="0" t="s">
        <v>1197</v>
      </c>
      <c r="E841" s="0" t="str">
        <f aca="false">CONCATENATE(C841,D841)</f>
        <v>35Lassy</v>
      </c>
      <c r="F841" s="0" t="n">
        <v>35149</v>
      </c>
    </row>
    <row r="842" customFormat="false" ht="15" hidden="false" customHeight="false" outlineLevel="0" collapsed="false">
      <c r="C842" s="411" t="str">
        <f aca="false">LEFT(F842,2)</f>
        <v>35</v>
      </c>
      <c r="D842" s="0" t="s">
        <v>1198</v>
      </c>
      <c r="E842" s="0" t="str">
        <f aca="false">CONCATENATE(C842,D842)</f>
        <v>35Le Châtellier</v>
      </c>
      <c r="F842" s="0" t="n">
        <v>35071</v>
      </c>
    </row>
    <row r="843" customFormat="false" ht="15" hidden="false" customHeight="false" outlineLevel="0" collapsed="false">
      <c r="C843" s="411" t="str">
        <f aca="false">LEFT(F843,2)</f>
        <v>35</v>
      </c>
      <c r="D843" s="0" t="s">
        <v>1199</v>
      </c>
      <c r="E843" s="0" t="str">
        <f aca="false">CONCATENATE(C843,D843)</f>
        <v>35Le Crouais</v>
      </c>
      <c r="F843" s="0" t="n">
        <v>35091</v>
      </c>
    </row>
    <row r="844" customFormat="false" ht="15" hidden="false" customHeight="false" outlineLevel="0" collapsed="false">
      <c r="C844" s="411" t="str">
        <f aca="false">LEFT(F844,2)</f>
        <v>35</v>
      </c>
      <c r="D844" s="0" t="s">
        <v>1200</v>
      </c>
      <c r="E844" s="0" t="str">
        <f aca="false">CONCATENATE(C844,D844)</f>
        <v>35Le Ferré</v>
      </c>
      <c r="F844" s="0" t="n">
        <v>35111</v>
      </c>
    </row>
    <row r="845" customFormat="false" ht="15" hidden="false" customHeight="false" outlineLevel="0" collapsed="false">
      <c r="C845" s="411" t="str">
        <f aca="false">LEFT(F845,2)</f>
        <v>35</v>
      </c>
      <c r="D845" s="0" t="s">
        <v>1201</v>
      </c>
      <c r="E845" s="0" t="str">
        <f aca="false">CONCATENATE(C845,D845)</f>
        <v>35Le Loroux</v>
      </c>
      <c r="F845" s="0" t="n">
        <v>35157</v>
      </c>
    </row>
    <row r="846" customFormat="false" ht="15" hidden="false" customHeight="false" outlineLevel="0" collapsed="false">
      <c r="C846" s="411" t="str">
        <f aca="false">LEFT(F846,2)</f>
        <v>35</v>
      </c>
      <c r="D846" s="0" t="s">
        <v>1202</v>
      </c>
      <c r="E846" s="0" t="str">
        <f aca="false">CONCATENATE(C846,D846)</f>
        <v>35Le Minihic-sur-Rance</v>
      </c>
      <c r="F846" s="0" t="n">
        <v>35181</v>
      </c>
    </row>
    <row r="847" customFormat="false" ht="15" hidden="false" customHeight="false" outlineLevel="0" collapsed="false">
      <c r="C847" s="411" t="str">
        <f aca="false">LEFT(F847,2)</f>
        <v>35</v>
      </c>
      <c r="D847" s="0" t="s">
        <v>1203</v>
      </c>
      <c r="E847" s="0" t="str">
        <f aca="false">CONCATENATE(C847,D847)</f>
        <v>35Le Pertre</v>
      </c>
      <c r="F847" s="0" t="n">
        <v>35217</v>
      </c>
    </row>
    <row r="848" customFormat="false" ht="15" hidden="false" customHeight="false" outlineLevel="0" collapsed="false">
      <c r="C848" s="411" t="str">
        <f aca="false">LEFT(F848,2)</f>
        <v>35</v>
      </c>
      <c r="D848" s="0" t="s">
        <v>1204</v>
      </c>
      <c r="E848" s="0" t="str">
        <f aca="false">CONCATENATE(C848,D848)</f>
        <v>35Le Petit-Fougeray</v>
      </c>
      <c r="F848" s="0" t="n">
        <v>35218</v>
      </c>
    </row>
    <row r="849" customFormat="false" ht="15" hidden="false" customHeight="false" outlineLevel="0" collapsed="false">
      <c r="C849" s="411" t="str">
        <f aca="false">LEFT(F849,2)</f>
        <v>35</v>
      </c>
      <c r="D849" s="0" t="s">
        <v>1205</v>
      </c>
      <c r="E849" s="0" t="str">
        <f aca="false">CONCATENATE(C849,D849)</f>
        <v>35Le Rheu</v>
      </c>
      <c r="F849" s="0" t="n">
        <v>35240</v>
      </c>
    </row>
    <row r="850" customFormat="false" ht="15" hidden="false" customHeight="false" outlineLevel="0" collapsed="false">
      <c r="C850" s="411" t="str">
        <f aca="false">LEFT(F850,2)</f>
        <v>35</v>
      </c>
      <c r="D850" s="0" t="s">
        <v>1206</v>
      </c>
      <c r="E850" s="0" t="str">
        <f aca="false">CONCATENATE(C850,D850)</f>
        <v>35Le Sel-de-Bretagne</v>
      </c>
      <c r="F850" s="0" t="n">
        <v>35322</v>
      </c>
    </row>
    <row r="851" customFormat="false" ht="15" hidden="false" customHeight="false" outlineLevel="0" collapsed="false">
      <c r="C851" s="411" t="str">
        <f aca="false">LEFT(F851,2)</f>
        <v>35</v>
      </c>
      <c r="D851" s="0" t="s">
        <v>1207</v>
      </c>
      <c r="E851" s="0" t="str">
        <f aca="false">CONCATENATE(C851,D851)</f>
        <v>35Le Theil-de-Bretagne</v>
      </c>
      <c r="F851" s="0" t="n">
        <v>35333</v>
      </c>
    </row>
    <row r="852" customFormat="false" ht="15" hidden="false" customHeight="false" outlineLevel="0" collapsed="false">
      <c r="C852" s="411" t="str">
        <f aca="false">LEFT(F852,2)</f>
        <v>35</v>
      </c>
      <c r="D852" s="0" t="s">
        <v>1208</v>
      </c>
      <c r="E852" s="0" t="str">
        <f aca="false">CONCATENATE(C852,D852)</f>
        <v>35Le Tiercent</v>
      </c>
      <c r="F852" s="0" t="n">
        <v>35336</v>
      </c>
    </row>
    <row r="853" customFormat="false" ht="15" hidden="false" customHeight="false" outlineLevel="0" collapsed="false">
      <c r="C853" s="411" t="str">
        <f aca="false">LEFT(F853,2)</f>
        <v>35</v>
      </c>
      <c r="D853" s="0" t="s">
        <v>1209</v>
      </c>
      <c r="E853" s="0" t="str">
        <f aca="false">CONCATENATE(C853,D853)</f>
        <v>35Le Tronchet</v>
      </c>
      <c r="F853" s="0" t="n">
        <v>35362</v>
      </c>
    </row>
    <row r="854" customFormat="false" ht="15" hidden="false" customHeight="false" outlineLevel="0" collapsed="false">
      <c r="C854" s="411" t="str">
        <f aca="false">LEFT(F854,2)</f>
        <v>35</v>
      </c>
      <c r="D854" s="0" t="s">
        <v>1210</v>
      </c>
      <c r="E854" s="0" t="str">
        <f aca="false">CONCATENATE(C854,D854)</f>
        <v>35Le Verger</v>
      </c>
      <c r="F854" s="0" t="n">
        <v>35351</v>
      </c>
    </row>
    <row r="855" customFormat="false" ht="15" hidden="false" customHeight="false" outlineLevel="0" collapsed="false">
      <c r="C855" s="411" t="str">
        <f aca="false">LEFT(F855,2)</f>
        <v>35</v>
      </c>
      <c r="D855" s="0" t="s">
        <v>1211</v>
      </c>
      <c r="E855" s="0" t="str">
        <f aca="false">CONCATENATE(C855,D855)</f>
        <v>35Le Vivier-sur-Mer</v>
      </c>
      <c r="F855" s="0" t="n">
        <v>35361</v>
      </c>
    </row>
    <row r="856" customFormat="false" ht="15" hidden="false" customHeight="false" outlineLevel="0" collapsed="false">
      <c r="C856" s="411" t="str">
        <f aca="false">LEFT(F856,2)</f>
        <v>35</v>
      </c>
      <c r="D856" s="0" t="s">
        <v>1212</v>
      </c>
      <c r="E856" s="0" t="str">
        <f aca="false">CONCATENATE(C856,D856)</f>
        <v>35Lécousse</v>
      </c>
      <c r="F856" s="0" t="n">
        <v>35150</v>
      </c>
    </row>
    <row r="857" customFormat="false" ht="15" hidden="false" customHeight="false" outlineLevel="0" collapsed="false">
      <c r="C857" s="411" t="str">
        <f aca="false">LEFT(F857,2)</f>
        <v>35</v>
      </c>
      <c r="D857" s="0" t="s">
        <v>1213</v>
      </c>
      <c r="E857" s="0" t="str">
        <f aca="false">CONCATENATE(C857,D857)</f>
        <v>35Les Brulais</v>
      </c>
      <c r="F857" s="0" t="n">
        <v>35046</v>
      </c>
    </row>
    <row r="858" customFormat="false" ht="15" hidden="false" customHeight="false" outlineLevel="0" collapsed="false">
      <c r="C858" s="411" t="str">
        <f aca="false">LEFT(F858,2)</f>
        <v>35</v>
      </c>
      <c r="D858" s="0" t="s">
        <v>1214</v>
      </c>
      <c r="E858" s="0" t="str">
        <f aca="false">CONCATENATE(C858,D858)</f>
        <v>35Les Iffs</v>
      </c>
      <c r="F858" s="0" t="n">
        <v>35134</v>
      </c>
    </row>
    <row r="859" customFormat="false" ht="15" hidden="false" customHeight="false" outlineLevel="0" collapsed="false">
      <c r="C859" s="411" t="str">
        <f aca="false">LEFT(F859,2)</f>
        <v>35</v>
      </c>
      <c r="D859" s="0" t="s">
        <v>1215</v>
      </c>
      <c r="E859" s="0" t="str">
        <f aca="false">CONCATENATE(C859,D859)</f>
        <v>35Les Portes du Coglais</v>
      </c>
      <c r="F859" s="0" t="n">
        <v>35191</v>
      </c>
    </row>
    <row r="860" customFormat="false" ht="15" hidden="false" customHeight="false" outlineLevel="0" collapsed="false">
      <c r="C860" s="411" t="str">
        <f aca="false">LEFT(F860,2)</f>
        <v>35</v>
      </c>
      <c r="D860" s="0" t="s">
        <v>1216</v>
      </c>
      <c r="E860" s="0" t="str">
        <f aca="false">CONCATENATE(C860,D860)</f>
        <v>35L'Hermitage</v>
      </c>
      <c r="F860" s="0" t="n">
        <v>35131</v>
      </c>
    </row>
    <row r="861" customFormat="false" ht="15" hidden="false" customHeight="false" outlineLevel="0" collapsed="false">
      <c r="C861" s="411" t="str">
        <f aca="false">LEFT(F861,2)</f>
        <v>35</v>
      </c>
      <c r="D861" s="0" t="s">
        <v>1217</v>
      </c>
      <c r="E861" s="0" t="str">
        <f aca="false">CONCATENATE(C861,D861)</f>
        <v>35Lieuron</v>
      </c>
      <c r="F861" s="0" t="n">
        <v>35151</v>
      </c>
    </row>
    <row r="862" customFormat="false" ht="15" hidden="false" customHeight="false" outlineLevel="0" collapsed="false">
      <c r="C862" s="411" t="str">
        <f aca="false">LEFT(F862,2)</f>
        <v>35</v>
      </c>
      <c r="D862" s="0" t="s">
        <v>1218</v>
      </c>
      <c r="E862" s="0" t="str">
        <f aca="false">CONCATENATE(C862,D862)</f>
        <v>35Liffré</v>
      </c>
      <c r="F862" s="0" t="n">
        <v>35152</v>
      </c>
    </row>
    <row r="863" customFormat="false" ht="15" hidden="false" customHeight="false" outlineLevel="0" collapsed="false">
      <c r="C863" s="411" t="str">
        <f aca="false">LEFT(F863,2)</f>
        <v>35</v>
      </c>
      <c r="D863" s="0" t="s">
        <v>1219</v>
      </c>
      <c r="E863" s="0" t="str">
        <f aca="false">CONCATENATE(C863,D863)</f>
        <v>35Lillemer</v>
      </c>
      <c r="F863" s="0" t="n">
        <v>35153</v>
      </c>
    </row>
    <row r="864" customFormat="false" ht="15" hidden="false" customHeight="false" outlineLevel="0" collapsed="false">
      <c r="C864" s="411" t="str">
        <f aca="false">LEFT(F864,2)</f>
        <v>35</v>
      </c>
      <c r="D864" s="0" t="s">
        <v>1220</v>
      </c>
      <c r="E864" s="0" t="str">
        <f aca="false">CONCATENATE(C864,D864)</f>
        <v>35Livré-sur-Changeon</v>
      </c>
      <c r="F864" s="0" t="n">
        <v>35154</v>
      </c>
    </row>
    <row r="865" customFormat="false" ht="15" hidden="false" customHeight="false" outlineLevel="0" collapsed="false">
      <c r="C865" s="411" t="str">
        <f aca="false">LEFT(F865,2)</f>
        <v>35</v>
      </c>
      <c r="D865" s="0" t="s">
        <v>1221</v>
      </c>
      <c r="E865" s="0" t="str">
        <f aca="false">CONCATENATE(C865,D865)</f>
        <v>35Lohéac</v>
      </c>
      <c r="F865" s="0" t="n">
        <v>35155</v>
      </c>
    </row>
    <row r="866" customFormat="false" ht="15" hidden="false" customHeight="false" outlineLevel="0" collapsed="false">
      <c r="C866" s="411" t="str">
        <f aca="false">LEFT(F866,2)</f>
        <v>35</v>
      </c>
      <c r="D866" s="0" t="s">
        <v>1222</v>
      </c>
      <c r="E866" s="0" t="str">
        <f aca="false">CONCATENATE(C866,D866)</f>
        <v>35Longaulnay</v>
      </c>
      <c r="F866" s="0" t="n">
        <v>35156</v>
      </c>
    </row>
    <row r="867" customFormat="false" ht="15" hidden="false" customHeight="false" outlineLevel="0" collapsed="false">
      <c r="C867" s="411" t="str">
        <f aca="false">LEFT(F867,2)</f>
        <v>35</v>
      </c>
      <c r="D867" s="0" t="s">
        <v>1223</v>
      </c>
      <c r="E867" s="0" t="str">
        <f aca="false">CONCATENATE(C867,D867)</f>
        <v>35Lourmais</v>
      </c>
      <c r="F867" s="0" t="n">
        <v>35159</v>
      </c>
    </row>
    <row r="868" customFormat="false" ht="15" hidden="false" customHeight="false" outlineLevel="0" collapsed="false">
      <c r="C868" s="411" t="str">
        <f aca="false">LEFT(F868,2)</f>
        <v>35</v>
      </c>
      <c r="D868" s="0" t="s">
        <v>1224</v>
      </c>
      <c r="E868" s="0" t="str">
        <f aca="false">CONCATENATE(C868,D868)</f>
        <v>35Loutehel</v>
      </c>
      <c r="F868" s="0" t="n">
        <v>35160</v>
      </c>
    </row>
    <row r="869" customFormat="false" ht="15" hidden="false" customHeight="false" outlineLevel="0" collapsed="false">
      <c r="C869" s="411" t="str">
        <f aca="false">LEFT(F869,2)</f>
        <v>35</v>
      </c>
      <c r="D869" s="0" t="s">
        <v>1225</v>
      </c>
      <c r="E869" s="0" t="str">
        <f aca="false">CONCATENATE(C869,D869)</f>
        <v>35Louvigné-de-Bais</v>
      </c>
      <c r="F869" s="0" t="n">
        <v>35161</v>
      </c>
    </row>
    <row r="870" customFormat="false" ht="15" hidden="false" customHeight="false" outlineLevel="0" collapsed="false">
      <c r="C870" s="411" t="str">
        <f aca="false">LEFT(F870,2)</f>
        <v>35</v>
      </c>
      <c r="D870" s="0" t="s">
        <v>1226</v>
      </c>
      <c r="E870" s="0" t="str">
        <f aca="false">CONCATENATE(C870,D870)</f>
        <v>35Louvigné-du-Désert</v>
      </c>
      <c r="F870" s="0" t="n">
        <v>35162</v>
      </c>
    </row>
    <row r="871" customFormat="false" ht="15" hidden="false" customHeight="false" outlineLevel="0" collapsed="false">
      <c r="C871" s="411" t="str">
        <f aca="false">LEFT(F871,2)</f>
        <v>35</v>
      </c>
      <c r="D871" s="0" t="s">
        <v>1227</v>
      </c>
      <c r="E871" s="0" t="str">
        <f aca="false">CONCATENATE(C871,D871)</f>
        <v>35Luitré-Dompierre</v>
      </c>
      <c r="F871" s="0" t="n">
        <v>35163</v>
      </c>
    </row>
    <row r="872" customFormat="false" ht="15" hidden="false" customHeight="false" outlineLevel="0" collapsed="false">
      <c r="C872" s="411" t="str">
        <f aca="false">LEFT(F872,2)</f>
        <v>35</v>
      </c>
      <c r="D872" s="0" t="s">
        <v>1228</v>
      </c>
      <c r="E872" s="0" t="str">
        <f aca="false">CONCATENATE(C872,D872)</f>
        <v>35Maen-Roch</v>
      </c>
      <c r="F872" s="0" t="n">
        <v>35257</v>
      </c>
    </row>
    <row r="873" customFormat="false" ht="15" hidden="false" customHeight="false" outlineLevel="0" collapsed="false">
      <c r="C873" s="411" t="str">
        <f aca="false">LEFT(F873,2)</f>
        <v>35</v>
      </c>
      <c r="D873" s="0" t="s">
        <v>1229</v>
      </c>
      <c r="E873" s="0" t="str">
        <f aca="false">CONCATENATE(C873,D873)</f>
        <v>35Marcillé-Raoul</v>
      </c>
      <c r="F873" s="0" t="n">
        <v>35164</v>
      </c>
    </row>
    <row r="874" customFormat="false" ht="15" hidden="false" customHeight="false" outlineLevel="0" collapsed="false">
      <c r="C874" s="411" t="str">
        <f aca="false">LEFT(F874,2)</f>
        <v>35</v>
      </c>
      <c r="D874" s="0" t="s">
        <v>1230</v>
      </c>
      <c r="E874" s="0" t="str">
        <f aca="false">CONCATENATE(C874,D874)</f>
        <v>35Marcillé-Robert</v>
      </c>
      <c r="F874" s="0" t="n">
        <v>35165</v>
      </c>
    </row>
    <row r="875" customFormat="false" ht="15" hidden="false" customHeight="false" outlineLevel="0" collapsed="false">
      <c r="C875" s="411" t="str">
        <f aca="false">LEFT(F875,2)</f>
        <v>35</v>
      </c>
      <c r="D875" s="0" t="s">
        <v>1231</v>
      </c>
      <c r="E875" s="0" t="str">
        <f aca="false">CONCATENATE(C875,D875)</f>
        <v>35Marpiré</v>
      </c>
      <c r="F875" s="0" t="n">
        <v>35166</v>
      </c>
    </row>
    <row r="876" customFormat="false" ht="15" hidden="false" customHeight="false" outlineLevel="0" collapsed="false">
      <c r="C876" s="411" t="str">
        <f aca="false">LEFT(F876,2)</f>
        <v>35</v>
      </c>
      <c r="D876" s="0" t="s">
        <v>1232</v>
      </c>
      <c r="E876" s="0" t="str">
        <f aca="false">CONCATENATE(C876,D876)</f>
        <v>35Martigné-Ferchaud</v>
      </c>
      <c r="F876" s="0" t="n">
        <v>35167</v>
      </c>
    </row>
    <row r="877" customFormat="false" ht="15" hidden="false" customHeight="false" outlineLevel="0" collapsed="false">
      <c r="C877" s="411" t="str">
        <f aca="false">LEFT(F877,2)</f>
        <v>35</v>
      </c>
      <c r="D877" s="0" t="s">
        <v>1233</v>
      </c>
      <c r="E877" s="0" t="str">
        <f aca="false">CONCATENATE(C877,D877)</f>
        <v>35Maxent</v>
      </c>
      <c r="F877" s="0" t="n">
        <v>35169</v>
      </c>
    </row>
    <row r="878" customFormat="false" ht="15" hidden="false" customHeight="false" outlineLevel="0" collapsed="false">
      <c r="C878" s="411" t="str">
        <f aca="false">LEFT(F878,2)</f>
        <v>35</v>
      </c>
      <c r="D878" s="0" t="s">
        <v>1234</v>
      </c>
      <c r="E878" s="0" t="str">
        <f aca="false">CONCATENATE(C878,D878)</f>
        <v>35Mecé</v>
      </c>
      <c r="F878" s="0" t="n">
        <v>35170</v>
      </c>
    </row>
    <row r="879" customFormat="false" ht="15" hidden="false" customHeight="false" outlineLevel="0" collapsed="false">
      <c r="C879" s="411" t="str">
        <f aca="false">LEFT(F879,2)</f>
        <v>35</v>
      </c>
      <c r="D879" s="0" t="s">
        <v>1235</v>
      </c>
      <c r="E879" s="0" t="str">
        <f aca="false">CONCATENATE(C879,D879)</f>
        <v>35Médréac</v>
      </c>
      <c r="F879" s="0" t="n">
        <v>35171</v>
      </c>
    </row>
    <row r="880" customFormat="false" ht="15" hidden="false" customHeight="false" outlineLevel="0" collapsed="false">
      <c r="C880" s="411" t="str">
        <f aca="false">LEFT(F880,2)</f>
        <v>35</v>
      </c>
      <c r="D880" s="0" t="s">
        <v>1236</v>
      </c>
      <c r="E880" s="0" t="str">
        <f aca="false">CONCATENATE(C880,D880)</f>
        <v>35Meillac</v>
      </c>
      <c r="F880" s="0" t="n">
        <v>35172</v>
      </c>
    </row>
    <row r="881" customFormat="false" ht="15" hidden="false" customHeight="false" outlineLevel="0" collapsed="false">
      <c r="C881" s="411" t="str">
        <f aca="false">LEFT(F881,2)</f>
        <v>35</v>
      </c>
      <c r="D881" s="0" t="s">
        <v>1237</v>
      </c>
      <c r="E881" s="0" t="str">
        <f aca="false">CONCATENATE(C881,D881)</f>
        <v>35Melesse</v>
      </c>
      <c r="F881" s="0" t="n">
        <v>35173</v>
      </c>
    </row>
    <row r="882" customFormat="false" ht="15" hidden="false" customHeight="false" outlineLevel="0" collapsed="false">
      <c r="C882" s="411" t="str">
        <f aca="false">LEFT(F882,2)</f>
        <v>35</v>
      </c>
      <c r="D882" s="0" t="s">
        <v>1238</v>
      </c>
      <c r="E882" s="0" t="str">
        <f aca="false">CONCATENATE(C882,D882)</f>
        <v>35Mellé</v>
      </c>
      <c r="F882" s="0" t="n">
        <v>35174</v>
      </c>
    </row>
    <row r="883" customFormat="false" ht="15" hidden="false" customHeight="false" outlineLevel="0" collapsed="false">
      <c r="C883" s="411" t="str">
        <f aca="false">LEFT(F883,2)</f>
        <v>35</v>
      </c>
      <c r="D883" s="0" t="s">
        <v>1239</v>
      </c>
      <c r="E883" s="0" t="str">
        <f aca="false">CONCATENATE(C883,D883)</f>
        <v>35Mernel</v>
      </c>
      <c r="F883" s="0" t="n">
        <v>35175</v>
      </c>
    </row>
    <row r="884" customFormat="false" ht="15" hidden="false" customHeight="false" outlineLevel="0" collapsed="false">
      <c r="C884" s="411" t="str">
        <f aca="false">LEFT(F884,2)</f>
        <v>35</v>
      </c>
      <c r="D884" s="0" t="s">
        <v>1240</v>
      </c>
      <c r="E884" s="0" t="str">
        <f aca="false">CONCATENATE(C884,D884)</f>
        <v>35Mesnil-Roc'h</v>
      </c>
      <c r="F884" s="0" t="n">
        <v>35308</v>
      </c>
    </row>
    <row r="885" customFormat="false" ht="15" hidden="false" customHeight="false" outlineLevel="0" collapsed="false">
      <c r="C885" s="411" t="str">
        <f aca="false">LEFT(F885,2)</f>
        <v>35</v>
      </c>
      <c r="D885" s="0" t="s">
        <v>1241</v>
      </c>
      <c r="E885" s="0" t="str">
        <f aca="false">CONCATENATE(C885,D885)</f>
        <v>35Mézières-sur-Couesnon</v>
      </c>
      <c r="F885" s="0" t="n">
        <v>35178</v>
      </c>
    </row>
    <row r="886" customFormat="false" ht="15" hidden="false" customHeight="false" outlineLevel="0" collapsed="false">
      <c r="C886" s="411" t="str">
        <f aca="false">LEFT(F886,2)</f>
        <v>35</v>
      </c>
      <c r="D886" s="0" t="s">
        <v>1242</v>
      </c>
      <c r="E886" s="0" t="str">
        <f aca="false">CONCATENATE(C886,D886)</f>
        <v>35Miniac-Morvan</v>
      </c>
      <c r="F886" s="0" t="n">
        <v>35179</v>
      </c>
    </row>
    <row r="887" customFormat="false" ht="15" hidden="false" customHeight="false" outlineLevel="0" collapsed="false">
      <c r="C887" s="411" t="str">
        <f aca="false">LEFT(F887,2)</f>
        <v>35</v>
      </c>
      <c r="D887" s="0" t="s">
        <v>1243</v>
      </c>
      <c r="E887" s="0" t="str">
        <f aca="false">CONCATENATE(C887,D887)</f>
        <v>35Miniac-sous-Bécherel</v>
      </c>
      <c r="F887" s="0" t="n">
        <v>35180</v>
      </c>
    </row>
    <row r="888" customFormat="false" ht="15" hidden="false" customHeight="false" outlineLevel="0" collapsed="false">
      <c r="C888" s="411" t="str">
        <f aca="false">LEFT(F888,2)</f>
        <v>35</v>
      </c>
      <c r="D888" s="0" t="s">
        <v>1244</v>
      </c>
      <c r="E888" s="0" t="str">
        <f aca="false">CONCATENATE(C888,D888)</f>
        <v>35Mondevert</v>
      </c>
      <c r="F888" s="0" t="n">
        <v>35183</v>
      </c>
    </row>
    <row r="889" customFormat="false" ht="15" hidden="false" customHeight="false" outlineLevel="0" collapsed="false">
      <c r="C889" s="411" t="str">
        <f aca="false">LEFT(F889,2)</f>
        <v>35</v>
      </c>
      <c r="D889" s="0" t="s">
        <v>1245</v>
      </c>
      <c r="E889" s="0" t="str">
        <f aca="false">CONCATENATE(C889,D889)</f>
        <v>35Montauban-de-Bretagne</v>
      </c>
      <c r="F889" s="0" t="n">
        <v>35184</v>
      </c>
    </row>
    <row r="890" customFormat="false" ht="15" hidden="false" customHeight="false" outlineLevel="0" collapsed="false">
      <c r="C890" s="411" t="str">
        <f aca="false">LEFT(F890,2)</f>
        <v>35</v>
      </c>
      <c r="D890" s="0" t="s">
        <v>1246</v>
      </c>
      <c r="E890" s="0" t="str">
        <f aca="false">CONCATENATE(C890,D890)</f>
        <v>35Montautour</v>
      </c>
      <c r="F890" s="0" t="n">
        <v>35185</v>
      </c>
    </row>
    <row r="891" customFormat="false" ht="15" hidden="false" customHeight="false" outlineLevel="0" collapsed="false">
      <c r="C891" s="411" t="str">
        <f aca="false">LEFT(F891,2)</f>
        <v>35</v>
      </c>
      <c r="D891" s="0" t="s">
        <v>1247</v>
      </c>
      <c r="E891" s="0" t="str">
        <f aca="false">CONCATENATE(C891,D891)</f>
        <v>35Mont-Dol</v>
      </c>
      <c r="F891" s="0" t="n">
        <v>35186</v>
      </c>
    </row>
    <row r="892" customFormat="false" ht="15" hidden="false" customHeight="false" outlineLevel="0" collapsed="false">
      <c r="C892" s="411" t="str">
        <f aca="false">LEFT(F892,2)</f>
        <v>35</v>
      </c>
      <c r="D892" s="0" t="s">
        <v>1248</v>
      </c>
      <c r="E892" s="0" t="str">
        <f aca="false">CONCATENATE(C892,D892)</f>
        <v>35Monterfil</v>
      </c>
      <c r="F892" s="0" t="n">
        <v>35187</v>
      </c>
    </row>
    <row r="893" customFormat="false" ht="15" hidden="false" customHeight="false" outlineLevel="0" collapsed="false">
      <c r="C893" s="411" t="str">
        <f aca="false">LEFT(F893,2)</f>
        <v>35</v>
      </c>
      <c r="D893" s="0" t="s">
        <v>1249</v>
      </c>
      <c r="E893" s="0" t="str">
        <f aca="false">CONCATENATE(C893,D893)</f>
        <v>35Montfort-sur-Meu</v>
      </c>
      <c r="F893" s="0" t="n">
        <v>35188</v>
      </c>
    </row>
    <row r="894" customFormat="false" ht="15" hidden="false" customHeight="false" outlineLevel="0" collapsed="false">
      <c r="C894" s="411" t="str">
        <f aca="false">LEFT(F894,2)</f>
        <v>35</v>
      </c>
      <c r="D894" s="0" t="s">
        <v>1250</v>
      </c>
      <c r="E894" s="0" t="str">
        <f aca="false">CONCATENATE(C894,D894)</f>
        <v>35Montgermont</v>
      </c>
      <c r="F894" s="0" t="n">
        <v>35189</v>
      </c>
    </row>
    <row r="895" customFormat="false" ht="15" hidden="false" customHeight="false" outlineLevel="0" collapsed="false">
      <c r="C895" s="411" t="str">
        <f aca="false">LEFT(F895,2)</f>
        <v>35</v>
      </c>
      <c r="D895" s="0" t="s">
        <v>1251</v>
      </c>
      <c r="E895" s="0" t="str">
        <f aca="false">CONCATENATE(C895,D895)</f>
        <v>35Monthault</v>
      </c>
      <c r="F895" s="0" t="n">
        <v>35190</v>
      </c>
    </row>
    <row r="896" customFormat="false" ht="15" hidden="false" customHeight="false" outlineLevel="0" collapsed="false">
      <c r="C896" s="411" t="str">
        <f aca="false">LEFT(F896,2)</f>
        <v>35</v>
      </c>
      <c r="D896" s="0" t="s">
        <v>1252</v>
      </c>
      <c r="E896" s="0" t="str">
        <f aca="false">CONCATENATE(C896,D896)</f>
        <v>35Montreuil-des-Landes</v>
      </c>
      <c r="F896" s="0" t="n">
        <v>35192</v>
      </c>
    </row>
    <row r="897" customFormat="false" ht="15" hidden="false" customHeight="false" outlineLevel="0" collapsed="false">
      <c r="C897" s="411" t="str">
        <f aca="false">LEFT(F897,2)</f>
        <v>35</v>
      </c>
      <c r="D897" s="0" t="s">
        <v>1253</v>
      </c>
      <c r="E897" s="0" t="str">
        <f aca="false">CONCATENATE(C897,D897)</f>
        <v>35Montreuil-le-Gast</v>
      </c>
      <c r="F897" s="0" t="n">
        <v>35193</v>
      </c>
    </row>
    <row r="898" customFormat="false" ht="15" hidden="false" customHeight="false" outlineLevel="0" collapsed="false">
      <c r="C898" s="411" t="str">
        <f aca="false">LEFT(F898,2)</f>
        <v>35</v>
      </c>
      <c r="D898" s="0" t="s">
        <v>1254</v>
      </c>
      <c r="E898" s="0" t="str">
        <f aca="false">CONCATENATE(C898,D898)</f>
        <v>35Montreuil-sous-Pérouse</v>
      </c>
      <c r="F898" s="0" t="n">
        <v>35194</v>
      </c>
    </row>
    <row r="899" customFormat="false" ht="15" hidden="false" customHeight="false" outlineLevel="0" collapsed="false">
      <c r="C899" s="411" t="str">
        <f aca="false">LEFT(F899,2)</f>
        <v>35</v>
      </c>
      <c r="D899" s="0" t="s">
        <v>1255</v>
      </c>
      <c r="E899" s="0" t="str">
        <f aca="false">CONCATENATE(C899,D899)</f>
        <v>35Montreuil-sur-Ille</v>
      </c>
      <c r="F899" s="0" t="n">
        <v>35195</v>
      </c>
    </row>
    <row r="900" customFormat="false" ht="15" hidden="false" customHeight="false" outlineLevel="0" collapsed="false">
      <c r="C900" s="411" t="str">
        <f aca="false">LEFT(F900,2)</f>
        <v>35</v>
      </c>
      <c r="D900" s="0" t="s">
        <v>1256</v>
      </c>
      <c r="E900" s="0" t="str">
        <f aca="false">CONCATENATE(C900,D900)</f>
        <v>35Mordelles</v>
      </c>
      <c r="F900" s="0" t="n">
        <v>35196</v>
      </c>
    </row>
    <row r="901" customFormat="false" ht="15" hidden="false" customHeight="false" outlineLevel="0" collapsed="false">
      <c r="C901" s="411" t="str">
        <f aca="false">LEFT(F901,2)</f>
        <v>35</v>
      </c>
      <c r="D901" s="0" t="s">
        <v>1257</v>
      </c>
      <c r="E901" s="0" t="str">
        <f aca="false">CONCATENATE(C901,D901)</f>
        <v>35Mouazé</v>
      </c>
      <c r="F901" s="0" t="n">
        <v>35197</v>
      </c>
    </row>
    <row r="902" customFormat="false" ht="15" hidden="false" customHeight="false" outlineLevel="0" collapsed="false">
      <c r="C902" s="411" t="str">
        <f aca="false">LEFT(F902,2)</f>
        <v>35</v>
      </c>
      <c r="D902" s="0" t="s">
        <v>1258</v>
      </c>
      <c r="E902" s="0" t="str">
        <f aca="false">CONCATENATE(C902,D902)</f>
        <v>35Moulins</v>
      </c>
      <c r="F902" s="0" t="n">
        <v>35198</v>
      </c>
    </row>
    <row r="903" customFormat="false" ht="15" hidden="false" customHeight="false" outlineLevel="0" collapsed="false">
      <c r="C903" s="411" t="str">
        <f aca="false">LEFT(F903,2)</f>
        <v>35</v>
      </c>
      <c r="D903" s="0" t="s">
        <v>1259</v>
      </c>
      <c r="E903" s="0" t="str">
        <f aca="false">CONCATENATE(C903,D903)</f>
        <v>35Moussé</v>
      </c>
      <c r="F903" s="0" t="n">
        <v>35199</v>
      </c>
    </row>
    <row r="904" customFormat="false" ht="15" hidden="false" customHeight="false" outlineLevel="0" collapsed="false">
      <c r="C904" s="411" t="str">
        <f aca="false">LEFT(F904,2)</f>
        <v>35</v>
      </c>
      <c r="D904" s="0" t="s">
        <v>1260</v>
      </c>
      <c r="E904" s="0" t="str">
        <f aca="false">CONCATENATE(C904,D904)</f>
        <v>35Moutiers</v>
      </c>
      <c r="F904" s="0" t="n">
        <v>35200</v>
      </c>
    </row>
    <row r="905" customFormat="false" ht="15" hidden="false" customHeight="false" outlineLevel="0" collapsed="false">
      <c r="C905" s="411" t="str">
        <f aca="false">LEFT(F905,2)</f>
        <v>35</v>
      </c>
      <c r="D905" s="0" t="s">
        <v>1261</v>
      </c>
      <c r="E905" s="0" t="str">
        <f aca="false">CONCATENATE(C905,D905)</f>
        <v>35Muel</v>
      </c>
      <c r="F905" s="0" t="n">
        <v>35201</v>
      </c>
    </row>
    <row r="906" customFormat="false" ht="15" hidden="false" customHeight="false" outlineLevel="0" collapsed="false">
      <c r="C906" s="411" t="str">
        <f aca="false">LEFT(F906,2)</f>
        <v>35</v>
      </c>
      <c r="D906" s="0" t="s">
        <v>1262</v>
      </c>
      <c r="E906" s="0" t="str">
        <f aca="false">CONCATENATE(C906,D906)</f>
        <v>35Nouvoitou</v>
      </c>
      <c r="F906" s="0" t="n">
        <v>35204</v>
      </c>
    </row>
    <row r="907" customFormat="false" ht="15" hidden="false" customHeight="false" outlineLevel="0" collapsed="false">
      <c r="C907" s="411" t="str">
        <f aca="false">LEFT(F907,2)</f>
        <v>35</v>
      </c>
      <c r="D907" s="0" t="s">
        <v>1263</v>
      </c>
      <c r="E907" s="0" t="str">
        <f aca="false">CONCATENATE(C907,D907)</f>
        <v>35Noyal-Châtillon-sur-Seiche</v>
      </c>
      <c r="F907" s="0" t="n">
        <v>35206</v>
      </c>
    </row>
    <row r="908" customFormat="false" ht="15" hidden="false" customHeight="false" outlineLevel="0" collapsed="false">
      <c r="C908" s="411" t="str">
        <f aca="false">LEFT(F908,2)</f>
        <v>35</v>
      </c>
      <c r="D908" s="0" t="s">
        <v>1264</v>
      </c>
      <c r="E908" s="0" t="str">
        <f aca="false">CONCATENATE(C908,D908)</f>
        <v>35Noyal-sous-Bazouges</v>
      </c>
      <c r="F908" s="0" t="n">
        <v>35205</v>
      </c>
    </row>
    <row r="909" customFormat="false" ht="15" hidden="false" customHeight="false" outlineLevel="0" collapsed="false">
      <c r="C909" s="411" t="str">
        <f aca="false">LEFT(F909,2)</f>
        <v>35</v>
      </c>
      <c r="D909" s="0" t="s">
        <v>1265</v>
      </c>
      <c r="E909" s="0" t="str">
        <f aca="false">CONCATENATE(C909,D909)</f>
        <v>35Noyal-sur-Vilaine</v>
      </c>
      <c r="F909" s="0" t="n">
        <v>35207</v>
      </c>
    </row>
    <row r="910" customFormat="false" ht="15" hidden="false" customHeight="false" outlineLevel="0" collapsed="false">
      <c r="C910" s="411" t="str">
        <f aca="false">LEFT(F910,2)</f>
        <v>35</v>
      </c>
      <c r="D910" s="0" t="s">
        <v>1266</v>
      </c>
      <c r="E910" s="0" t="str">
        <f aca="false">CONCATENATE(C910,D910)</f>
        <v>35Orgères</v>
      </c>
      <c r="F910" s="0" t="n">
        <v>35208</v>
      </c>
    </row>
    <row r="911" customFormat="false" ht="15" hidden="false" customHeight="false" outlineLevel="0" collapsed="false">
      <c r="C911" s="411" t="str">
        <f aca="false">LEFT(F911,2)</f>
        <v>35</v>
      </c>
      <c r="D911" s="0" t="s">
        <v>1267</v>
      </c>
      <c r="E911" s="0" t="str">
        <f aca="false">CONCATENATE(C911,D911)</f>
        <v>35Pacé</v>
      </c>
      <c r="F911" s="0" t="n">
        <v>35210</v>
      </c>
    </row>
    <row r="912" customFormat="false" ht="15" hidden="false" customHeight="false" outlineLevel="0" collapsed="false">
      <c r="C912" s="411" t="str">
        <f aca="false">LEFT(F912,2)</f>
        <v>35</v>
      </c>
      <c r="D912" s="0" t="s">
        <v>1268</v>
      </c>
      <c r="E912" s="0" t="str">
        <f aca="false">CONCATENATE(C912,D912)</f>
        <v>35Paimpont</v>
      </c>
      <c r="F912" s="0" t="n">
        <v>35211</v>
      </c>
    </row>
    <row r="913" customFormat="false" ht="15" hidden="false" customHeight="false" outlineLevel="0" collapsed="false">
      <c r="C913" s="411" t="str">
        <f aca="false">LEFT(F913,2)</f>
        <v>35</v>
      </c>
      <c r="D913" s="0" t="s">
        <v>1269</v>
      </c>
      <c r="E913" s="0" t="str">
        <f aca="false">CONCATENATE(C913,D913)</f>
        <v>35Pancé</v>
      </c>
      <c r="F913" s="0" t="n">
        <v>35212</v>
      </c>
    </row>
    <row r="914" customFormat="false" ht="15" hidden="false" customHeight="false" outlineLevel="0" collapsed="false">
      <c r="C914" s="411" t="str">
        <f aca="false">LEFT(F914,2)</f>
        <v>35</v>
      </c>
      <c r="D914" s="0" t="s">
        <v>1270</v>
      </c>
      <c r="E914" s="0" t="str">
        <f aca="false">CONCATENATE(C914,D914)</f>
        <v>35Parcé</v>
      </c>
      <c r="F914" s="0" t="n">
        <v>35214</v>
      </c>
    </row>
    <row r="915" customFormat="false" ht="15" hidden="false" customHeight="false" outlineLevel="0" collapsed="false">
      <c r="C915" s="411" t="str">
        <f aca="false">LEFT(F915,2)</f>
        <v>35</v>
      </c>
      <c r="D915" s="0" t="s">
        <v>1271</v>
      </c>
      <c r="E915" s="0" t="str">
        <f aca="false">CONCATENATE(C915,D915)</f>
        <v>35Parigné</v>
      </c>
      <c r="F915" s="0" t="n">
        <v>35215</v>
      </c>
    </row>
    <row r="916" customFormat="false" ht="15" hidden="false" customHeight="false" outlineLevel="0" collapsed="false">
      <c r="C916" s="411" t="str">
        <f aca="false">LEFT(F916,2)</f>
        <v>35</v>
      </c>
      <c r="D916" s="0" t="s">
        <v>1272</v>
      </c>
      <c r="E916" s="0" t="str">
        <f aca="false">CONCATENATE(C916,D916)</f>
        <v>35Parthenay-de-Bretagne</v>
      </c>
      <c r="F916" s="0" t="n">
        <v>35216</v>
      </c>
    </row>
    <row r="917" customFormat="false" ht="15" hidden="false" customHeight="false" outlineLevel="0" collapsed="false">
      <c r="C917" s="411" t="str">
        <f aca="false">LEFT(F917,2)</f>
        <v>35</v>
      </c>
      <c r="D917" s="0" t="s">
        <v>1273</v>
      </c>
      <c r="E917" s="0" t="str">
        <f aca="false">CONCATENATE(C917,D917)</f>
        <v>35Pipriac</v>
      </c>
      <c r="F917" s="0" t="n">
        <v>35219</v>
      </c>
    </row>
    <row r="918" customFormat="false" ht="15" hidden="false" customHeight="false" outlineLevel="0" collapsed="false">
      <c r="C918" s="411" t="str">
        <f aca="false">LEFT(F918,2)</f>
        <v>35</v>
      </c>
      <c r="D918" s="0" t="s">
        <v>1274</v>
      </c>
      <c r="E918" s="0" t="str">
        <f aca="false">CONCATENATE(C918,D918)</f>
        <v>35Piré-Chancé</v>
      </c>
      <c r="F918" s="0" t="n">
        <v>35220</v>
      </c>
    </row>
    <row r="919" customFormat="false" ht="15" hidden="false" customHeight="false" outlineLevel="0" collapsed="false">
      <c r="C919" s="411" t="str">
        <f aca="false">LEFT(F919,2)</f>
        <v>35</v>
      </c>
      <c r="D919" s="0" t="s">
        <v>1275</v>
      </c>
      <c r="E919" s="0" t="str">
        <f aca="false">CONCATENATE(C919,D919)</f>
        <v>35Pléchâtel</v>
      </c>
      <c r="F919" s="0" t="n">
        <v>35221</v>
      </c>
    </row>
    <row r="920" customFormat="false" ht="15" hidden="false" customHeight="false" outlineLevel="0" collapsed="false">
      <c r="C920" s="411" t="str">
        <f aca="false">LEFT(F920,2)</f>
        <v>35</v>
      </c>
      <c r="D920" s="0" t="s">
        <v>1276</v>
      </c>
      <c r="E920" s="0" t="str">
        <f aca="false">CONCATENATE(C920,D920)</f>
        <v>35Pleine-Fougères</v>
      </c>
      <c r="F920" s="0" t="n">
        <v>35222</v>
      </c>
    </row>
    <row r="921" customFormat="false" ht="15" hidden="false" customHeight="false" outlineLevel="0" collapsed="false">
      <c r="C921" s="411" t="str">
        <f aca="false">LEFT(F921,2)</f>
        <v>35</v>
      </c>
      <c r="D921" s="0" t="s">
        <v>1277</v>
      </c>
      <c r="E921" s="0" t="str">
        <f aca="false">CONCATENATE(C921,D921)</f>
        <v>35Plélan-le-Grand</v>
      </c>
      <c r="F921" s="0" t="n">
        <v>35223</v>
      </c>
    </row>
    <row r="922" customFormat="false" ht="15" hidden="false" customHeight="false" outlineLevel="0" collapsed="false">
      <c r="C922" s="411" t="str">
        <f aca="false">LEFT(F922,2)</f>
        <v>35</v>
      </c>
      <c r="D922" s="0" t="s">
        <v>1278</v>
      </c>
      <c r="E922" s="0" t="str">
        <f aca="false">CONCATENATE(C922,D922)</f>
        <v>35Plerguer</v>
      </c>
      <c r="F922" s="0" t="n">
        <v>35224</v>
      </c>
    </row>
    <row r="923" customFormat="false" ht="15" hidden="false" customHeight="false" outlineLevel="0" collapsed="false">
      <c r="C923" s="411" t="str">
        <f aca="false">LEFT(F923,2)</f>
        <v>35</v>
      </c>
      <c r="D923" s="0" t="s">
        <v>1279</v>
      </c>
      <c r="E923" s="0" t="str">
        <f aca="false">CONCATENATE(C923,D923)</f>
        <v>35Plesder</v>
      </c>
      <c r="F923" s="0" t="n">
        <v>35225</v>
      </c>
    </row>
    <row r="924" customFormat="false" ht="15" hidden="false" customHeight="false" outlineLevel="0" collapsed="false">
      <c r="C924" s="411" t="str">
        <f aca="false">LEFT(F924,2)</f>
        <v>35</v>
      </c>
      <c r="D924" s="0" t="s">
        <v>1280</v>
      </c>
      <c r="E924" s="0" t="str">
        <f aca="false">CONCATENATE(C924,D924)</f>
        <v>35Pleugueneuc</v>
      </c>
      <c r="F924" s="0" t="n">
        <v>35226</v>
      </c>
    </row>
    <row r="925" customFormat="false" ht="15" hidden="false" customHeight="false" outlineLevel="0" collapsed="false">
      <c r="C925" s="411" t="str">
        <f aca="false">LEFT(F925,2)</f>
        <v>35</v>
      </c>
      <c r="D925" s="0" t="s">
        <v>1281</v>
      </c>
      <c r="E925" s="0" t="str">
        <f aca="false">CONCATENATE(C925,D925)</f>
        <v>35Pleumeleuc</v>
      </c>
      <c r="F925" s="0" t="n">
        <v>35227</v>
      </c>
    </row>
    <row r="926" customFormat="false" ht="15" hidden="false" customHeight="false" outlineLevel="0" collapsed="false">
      <c r="C926" s="411" t="str">
        <f aca="false">LEFT(F926,2)</f>
        <v>35</v>
      </c>
      <c r="D926" s="0" t="s">
        <v>1282</v>
      </c>
      <c r="E926" s="0" t="str">
        <f aca="false">CONCATENATE(C926,D926)</f>
        <v>35Pleurtuit</v>
      </c>
      <c r="F926" s="0" t="n">
        <v>35228</v>
      </c>
    </row>
    <row r="927" customFormat="false" ht="15" hidden="false" customHeight="false" outlineLevel="0" collapsed="false">
      <c r="C927" s="411" t="str">
        <f aca="false">LEFT(F927,2)</f>
        <v>35</v>
      </c>
      <c r="D927" s="0" t="s">
        <v>1283</v>
      </c>
      <c r="E927" s="0" t="str">
        <f aca="false">CONCATENATE(C927,D927)</f>
        <v>35Pocé-les-Bois</v>
      </c>
      <c r="F927" s="0" t="n">
        <v>35229</v>
      </c>
    </row>
    <row r="928" customFormat="false" ht="15" hidden="false" customHeight="false" outlineLevel="0" collapsed="false">
      <c r="C928" s="411" t="str">
        <f aca="false">LEFT(F928,2)</f>
        <v>35</v>
      </c>
      <c r="D928" s="0" t="s">
        <v>1284</v>
      </c>
      <c r="E928" s="0" t="str">
        <f aca="false">CONCATENATE(C928,D928)</f>
        <v>35Poilley</v>
      </c>
      <c r="F928" s="0" t="n">
        <v>35230</v>
      </c>
    </row>
    <row r="929" customFormat="false" ht="15" hidden="false" customHeight="false" outlineLevel="0" collapsed="false">
      <c r="C929" s="411" t="str">
        <f aca="false">LEFT(F929,2)</f>
        <v>35</v>
      </c>
      <c r="D929" s="0" t="s">
        <v>1285</v>
      </c>
      <c r="E929" s="0" t="str">
        <f aca="false">CONCATENATE(C929,D929)</f>
        <v>35Poligné</v>
      </c>
      <c r="F929" s="0" t="n">
        <v>35231</v>
      </c>
    </row>
    <row r="930" customFormat="false" ht="15" hidden="false" customHeight="false" outlineLevel="0" collapsed="false">
      <c r="C930" s="411" t="str">
        <f aca="false">LEFT(F930,2)</f>
        <v>35</v>
      </c>
      <c r="D930" s="0" t="s">
        <v>1286</v>
      </c>
      <c r="E930" s="0" t="str">
        <f aca="false">CONCATENATE(C930,D930)</f>
        <v>35Pont-Péan</v>
      </c>
      <c r="F930" s="0" t="n">
        <v>35363</v>
      </c>
    </row>
    <row r="931" customFormat="false" ht="15" hidden="false" customHeight="false" outlineLevel="0" collapsed="false">
      <c r="C931" s="411" t="str">
        <f aca="false">LEFT(F931,2)</f>
        <v>35</v>
      </c>
      <c r="D931" s="0" t="s">
        <v>1287</v>
      </c>
      <c r="E931" s="0" t="str">
        <f aca="false">CONCATENATE(C931,D931)</f>
        <v>35Princé</v>
      </c>
      <c r="F931" s="0" t="n">
        <v>35232</v>
      </c>
    </row>
    <row r="932" customFormat="false" ht="15" hidden="false" customHeight="false" outlineLevel="0" collapsed="false">
      <c r="C932" s="411" t="str">
        <f aca="false">LEFT(F932,2)</f>
        <v>35</v>
      </c>
      <c r="D932" s="0" t="s">
        <v>1288</v>
      </c>
      <c r="E932" s="0" t="str">
        <f aca="false">CONCATENATE(C932,D932)</f>
        <v>35Québriac</v>
      </c>
      <c r="F932" s="0" t="n">
        <v>35233</v>
      </c>
    </row>
    <row r="933" customFormat="false" ht="15" hidden="false" customHeight="false" outlineLevel="0" collapsed="false">
      <c r="C933" s="411" t="str">
        <f aca="false">LEFT(F933,2)</f>
        <v>35</v>
      </c>
      <c r="D933" s="0" t="s">
        <v>1289</v>
      </c>
      <c r="E933" s="0" t="str">
        <f aca="false">CONCATENATE(C933,D933)</f>
        <v>35Quédillac</v>
      </c>
      <c r="F933" s="0" t="n">
        <v>35234</v>
      </c>
    </row>
    <row r="934" customFormat="false" ht="15" hidden="false" customHeight="false" outlineLevel="0" collapsed="false">
      <c r="C934" s="411" t="str">
        <f aca="false">LEFT(F934,2)</f>
        <v>35</v>
      </c>
      <c r="D934" s="0" t="s">
        <v>1290</v>
      </c>
      <c r="E934" s="0" t="str">
        <f aca="false">CONCATENATE(C934,D934)</f>
        <v>35Rannée</v>
      </c>
      <c r="F934" s="0" t="n">
        <v>35235</v>
      </c>
    </row>
    <row r="935" customFormat="false" ht="15" hidden="false" customHeight="false" outlineLevel="0" collapsed="false">
      <c r="C935" s="411" t="str">
        <f aca="false">LEFT(F935,2)</f>
        <v>35</v>
      </c>
      <c r="D935" s="0" t="s">
        <v>1291</v>
      </c>
      <c r="E935" s="0" t="str">
        <f aca="false">CONCATENATE(C935,D935)</f>
        <v>35Redon</v>
      </c>
      <c r="F935" s="0" t="n">
        <v>35236</v>
      </c>
    </row>
    <row r="936" customFormat="false" ht="15" hidden="false" customHeight="false" outlineLevel="0" collapsed="false">
      <c r="C936" s="411" t="str">
        <f aca="false">LEFT(F936,2)</f>
        <v>35</v>
      </c>
      <c r="D936" s="0" t="s">
        <v>1292</v>
      </c>
      <c r="E936" s="0" t="str">
        <f aca="false">CONCATENATE(C936,D936)</f>
        <v>35Renac</v>
      </c>
      <c r="F936" s="0" t="n">
        <v>35237</v>
      </c>
    </row>
    <row r="937" customFormat="false" ht="15" hidden="false" customHeight="false" outlineLevel="0" collapsed="false">
      <c r="C937" s="411" t="str">
        <f aca="false">LEFT(F937,2)</f>
        <v>35</v>
      </c>
      <c r="D937" s="0" t="s">
        <v>1293</v>
      </c>
      <c r="E937" s="0" t="str">
        <f aca="false">CONCATENATE(C937,D937)</f>
        <v>35Rennes</v>
      </c>
      <c r="F937" s="0" t="n">
        <v>35238</v>
      </c>
    </row>
    <row r="938" customFormat="false" ht="15" hidden="false" customHeight="false" outlineLevel="0" collapsed="false">
      <c r="C938" s="411" t="str">
        <f aca="false">LEFT(F938,2)</f>
        <v>35</v>
      </c>
      <c r="D938" s="0" t="s">
        <v>1294</v>
      </c>
      <c r="E938" s="0" t="str">
        <f aca="false">CONCATENATE(C938,D938)</f>
        <v>35Retiers</v>
      </c>
      <c r="F938" s="0" t="n">
        <v>35239</v>
      </c>
    </row>
    <row r="939" customFormat="false" ht="15" hidden="false" customHeight="false" outlineLevel="0" collapsed="false">
      <c r="C939" s="411" t="str">
        <f aca="false">LEFT(F939,2)</f>
        <v>35</v>
      </c>
      <c r="D939" s="0" t="s">
        <v>1295</v>
      </c>
      <c r="E939" s="0" t="str">
        <f aca="false">CONCATENATE(C939,D939)</f>
        <v>35Rimou</v>
      </c>
      <c r="F939" s="0" t="n">
        <v>35242</v>
      </c>
    </row>
    <row r="940" customFormat="false" ht="15" hidden="false" customHeight="false" outlineLevel="0" collapsed="false">
      <c r="C940" s="411" t="str">
        <f aca="false">LEFT(F940,2)</f>
        <v>35</v>
      </c>
      <c r="D940" s="0" t="s">
        <v>1296</v>
      </c>
      <c r="E940" s="0" t="str">
        <f aca="false">CONCATENATE(C940,D940)</f>
        <v>35Rives-du-Couesnon</v>
      </c>
      <c r="F940" s="0" t="n">
        <v>35282</v>
      </c>
    </row>
    <row r="941" customFormat="false" ht="15" hidden="false" customHeight="false" outlineLevel="0" collapsed="false">
      <c r="C941" s="411" t="str">
        <f aca="false">LEFT(F941,2)</f>
        <v>35</v>
      </c>
      <c r="D941" s="0" t="s">
        <v>1297</v>
      </c>
      <c r="E941" s="0" t="str">
        <f aca="false">CONCATENATE(C941,D941)</f>
        <v>35Romagné</v>
      </c>
      <c r="F941" s="0" t="n">
        <v>35243</v>
      </c>
    </row>
    <row r="942" customFormat="false" ht="15" hidden="false" customHeight="false" outlineLevel="0" collapsed="false">
      <c r="C942" s="411" t="str">
        <f aca="false">LEFT(F942,2)</f>
        <v>35</v>
      </c>
      <c r="D942" s="0" t="s">
        <v>1298</v>
      </c>
      <c r="E942" s="0" t="str">
        <f aca="false">CONCATENATE(C942,D942)</f>
        <v>35Romazy</v>
      </c>
      <c r="F942" s="0" t="n">
        <v>35244</v>
      </c>
    </row>
    <row r="943" customFormat="false" ht="15" hidden="false" customHeight="false" outlineLevel="0" collapsed="false">
      <c r="C943" s="411" t="str">
        <f aca="false">LEFT(F943,2)</f>
        <v>35</v>
      </c>
      <c r="D943" s="0" t="s">
        <v>1299</v>
      </c>
      <c r="E943" s="0" t="str">
        <f aca="false">CONCATENATE(C943,D943)</f>
        <v>35Romillé</v>
      </c>
      <c r="F943" s="0" t="n">
        <v>35245</v>
      </c>
    </row>
    <row r="944" customFormat="false" ht="15" hidden="false" customHeight="false" outlineLevel="0" collapsed="false">
      <c r="C944" s="411" t="str">
        <f aca="false">LEFT(F944,2)</f>
        <v>35</v>
      </c>
      <c r="D944" s="0" t="s">
        <v>1300</v>
      </c>
      <c r="E944" s="0" t="str">
        <f aca="false">CONCATENATE(C944,D944)</f>
        <v>35Roz-Landrieux</v>
      </c>
      <c r="F944" s="0" t="n">
        <v>35246</v>
      </c>
    </row>
    <row r="945" customFormat="false" ht="15" hidden="false" customHeight="false" outlineLevel="0" collapsed="false">
      <c r="C945" s="411" t="str">
        <f aca="false">LEFT(F945,2)</f>
        <v>35</v>
      </c>
      <c r="D945" s="0" t="s">
        <v>1301</v>
      </c>
      <c r="E945" s="0" t="str">
        <f aca="false">CONCATENATE(C945,D945)</f>
        <v>35Roz-sur-Couesnon</v>
      </c>
      <c r="F945" s="0" t="n">
        <v>35247</v>
      </c>
    </row>
    <row r="946" customFormat="false" ht="15" hidden="false" customHeight="false" outlineLevel="0" collapsed="false">
      <c r="C946" s="411" t="str">
        <f aca="false">LEFT(F946,2)</f>
        <v>35</v>
      </c>
      <c r="D946" s="0" t="s">
        <v>1302</v>
      </c>
      <c r="E946" s="0" t="str">
        <f aca="false">CONCATENATE(C946,D946)</f>
        <v>35Sains</v>
      </c>
      <c r="F946" s="0" t="n">
        <v>35248</v>
      </c>
    </row>
    <row r="947" customFormat="false" ht="15" hidden="false" customHeight="false" outlineLevel="0" collapsed="false">
      <c r="C947" s="411" t="str">
        <f aca="false">LEFT(F947,2)</f>
        <v>35</v>
      </c>
      <c r="D947" s="0" t="s">
        <v>1303</v>
      </c>
      <c r="E947" s="0" t="str">
        <f aca="false">CONCATENATE(C947,D947)</f>
        <v>35Saint-Armel</v>
      </c>
      <c r="F947" s="0" t="n">
        <v>35250</v>
      </c>
    </row>
    <row r="948" customFormat="false" ht="15" hidden="false" customHeight="false" outlineLevel="0" collapsed="false">
      <c r="C948" s="411" t="str">
        <f aca="false">LEFT(F948,2)</f>
        <v>35</v>
      </c>
      <c r="D948" s="0" t="s">
        <v>1304</v>
      </c>
      <c r="E948" s="0" t="str">
        <f aca="false">CONCATENATE(C948,D948)</f>
        <v>35Saint-Aubin-d'Aubigné</v>
      </c>
      <c r="F948" s="0" t="n">
        <v>35251</v>
      </c>
    </row>
    <row r="949" customFormat="false" ht="15" hidden="false" customHeight="false" outlineLevel="0" collapsed="false">
      <c r="C949" s="411" t="str">
        <f aca="false">LEFT(F949,2)</f>
        <v>35</v>
      </c>
      <c r="D949" s="0" t="s">
        <v>1305</v>
      </c>
      <c r="E949" s="0" t="str">
        <f aca="false">CONCATENATE(C949,D949)</f>
        <v>35Saint-Aubin-des-Landes</v>
      </c>
      <c r="F949" s="0" t="n">
        <v>35252</v>
      </c>
    </row>
    <row r="950" customFormat="false" ht="15" hidden="false" customHeight="false" outlineLevel="0" collapsed="false">
      <c r="C950" s="411" t="str">
        <f aca="false">LEFT(F950,2)</f>
        <v>35</v>
      </c>
      <c r="D950" s="0" t="s">
        <v>1306</v>
      </c>
      <c r="E950" s="0" t="str">
        <f aca="false">CONCATENATE(C950,D950)</f>
        <v>35Saint-Aubin-du-Cormier</v>
      </c>
      <c r="F950" s="0" t="n">
        <v>35253</v>
      </c>
    </row>
    <row r="951" customFormat="false" ht="15" hidden="false" customHeight="false" outlineLevel="0" collapsed="false">
      <c r="C951" s="411" t="str">
        <f aca="false">LEFT(F951,2)</f>
        <v>35</v>
      </c>
      <c r="D951" s="0" t="s">
        <v>1307</v>
      </c>
      <c r="E951" s="0" t="str">
        <f aca="false">CONCATENATE(C951,D951)</f>
        <v>35Saint-Benoît-des-Ondes</v>
      </c>
      <c r="F951" s="0" t="n">
        <v>35255</v>
      </c>
    </row>
    <row r="952" customFormat="false" ht="15" hidden="false" customHeight="false" outlineLevel="0" collapsed="false">
      <c r="C952" s="411" t="str">
        <f aca="false">LEFT(F952,2)</f>
        <v>35</v>
      </c>
      <c r="D952" s="0" t="s">
        <v>1308</v>
      </c>
      <c r="E952" s="0" t="str">
        <f aca="false">CONCATENATE(C952,D952)</f>
        <v>35Saint-Briac-sur-Mer</v>
      </c>
      <c r="F952" s="0" t="n">
        <v>35256</v>
      </c>
    </row>
    <row r="953" customFormat="false" ht="15" hidden="false" customHeight="false" outlineLevel="0" collapsed="false">
      <c r="C953" s="411" t="str">
        <f aca="false">LEFT(F953,2)</f>
        <v>35</v>
      </c>
      <c r="D953" s="0" t="s">
        <v>1309</v>
      </c>
      <c r="E953" s="0" t="str">
        <f aca="false">CONCATENATE(C953,D953)</f>
        <v>35Saint-Brieuc-des-Iffs</v>
      </c>
      <c r="F953" s="0" t="n">
        <v>35258</v>
      </c>
    </row>
    <row r="954" customFormat="false" ht="15" hidden="false" customHeight="false" outlineLevel="0" collapsed="false">
      <c r="C954" s="411" t="str">
        <f aca="false">LEFT(F954,2)</f>
        <v>35</v>
      </c>
      <c r="D954" s="0" t="s">
        <v>1310</v>
      </c>
      <c r="E954" s="0" t="str">
        <f aca="false">CONCATENATE(C954,D954)</f>
        <v>35Saint-Broladre</v>
      </c>
      <c r="F954" s="0" t="n">
        <v>35259</v>
      </c>
    </row>
    <row r="955" customFormat="false" ht="15" hidden="false" customHeight="false" outlineLevel="0" collapsed="false">
      <c r="C955" s="411" t="str">
        <f aca="false">LEFT(F955,2)</f>
        <v>35</v>
      </c>
      <c r="D955" s="0" t="s">
        <v>1311</v>
      </c>
      <c r="E955" s="0" t="str">
        <f aca="false">CONCATENATE(C955,D955)</f>
        <v>35Saint-Christophe-des-Bois</v>
      </c>
      <c r="F955" s="0" t="n">
        <v>35260</v>
      </c>
    </row>
    <row r="956" customFormat="false" ht="15" hidden="false" customHeight="false" outlineLevel="0" collapsed="false">
      <c r="C956" s="411" t="str">
        <f aca="false">LEFT(F956,2)</f>
        <v>35</v>
      </c>
      <c r="D956" s="0" t="s">
        <v>1312</v>
      </c>
      <c r="E956" s="0" t="str">
        <f aca="false">CONCATENATE(C956,D956)</f>
        <v>35Saint-Christophe-de-Valains</v>
      </c>
      <c r="F956" s="0" t="n">
        <v>35261</v>
      </c>
    </row>
    <row r="957" customFormat="false" ht="15" hidden="false" customHeight="false" outlineLevel="0" collapsed="false">
      <c r="C957" s="411" t="str">
        <f aca="false">LEFT(F957,2)</f>
        <v>35</v>
      </c>
      <c r="D957" s="0" t="s">
        <v>1313</v>
      </c>
      <c r="E957" s="0" t="str">
        <f aca="false">CONCATENATE(C957,D957)</f>
        <v>35Saint-Coulomb</v>
      </c>
      <c r="F957" s="0" t="n">
        <v>35263</v>
      </c>
    </row>
    <row r="958" customFormat="false" ht="15" hidden="false" customHeight="false" outlineLevel="0" collapsed="false">
      <c r="C958" s="411" t="str">
        <f aca="false">LEFT(F958,2)</f>
        <v>35</v>
      </c>
      <c r="D958" s="0" t="s">
        <v>1314</v>
      </c>
      <c r="E958" s="0" t="str">
        <f aca="false">CONCATENATE(C958,D958)</f>
        <v>35Saint-Didier</v>
      </c>
      <c r="F958" s="0" t="n">
        <v>35264</v>
      </c>
    </row>
    <row r="959" customFormat="false" ht="15" hidden="false" customHeight="false" outlineLevel="0" collapsed="false">
      <c r="C959" s="411" t="str">
        <f aca="false">LEFT(F959,2)</f>
        <v>35</v>
      </c>
      <c r="D959" s="0" t="s">
        <v>1315</v>
      </c>
      <c r="E959" s="0" t="str">
        <f aca="false">CONCATENATE(C959,D959)</f>
        <v>35Saint-Domineuc</v>
      </c>
      <c r="F959" s="0" t="n">
        <v>35265</v>
      </c>
    </row>
    <row r="960" customFormat="false" ht="15" hidden="false" customHeight="false" outlineLevel="0" collapsed="false">
      <c r="C960" s="411" t="str">
        <f aca="false">LEFT(F960,2)</f>
        <v>35</v>
      </c>
      <c r="D960" s="0" t="s">
        <v>1316</v>
      </c>
      <c r="E960" s="0" t="str">
        <f aca="false">CONCATENATE(C960,D960)</f>
        <v>35Sainte-Anne-sur-Vilaine</v>
      </c>
      <c r="F960" s="0" t="n">
        <v>35249</v>
      </c>
    </row>
    <row r="961" customFormat="false" ht="15" hidden="false" customHeight="false" outlineLevel="0" collapsed="false">
      <c r="C961" s="411" t="str">
        <f aca="false">LEFT(F961,2)</f>
        <v>35</v>
      </c>
      <c r="D961" s="0" t="s">
        <v>1317</v>
      </c>
      <c r="E961" s="0" t="str">
        <f aca="false">CONCATENATE(C961,D961)</f>
        <v>35Sainte-Colombe</v>
      </c>
      <c r="F961" s="0" t="n">
        <v>35262</v>
      </c>
    </row>
    <row r="962" customFormat="false" ht="15" hidden="false" customHeight="false" outlineLevel="0" collapsed="false">
      <c r="C962" s="411" t="str">
        <f aca="false">LEFT(F962,2)</f>
        <v>35</v>
      </c>
      <c r="D962" s="0" t="s">
        <v>1318</v>
      </c>
      <c r="E962" s="0" t="str">
        <f aca="false">CONCATENATE(C962,D962)</f>
        <v>35Sainte-Marie</v>
      </c>
      <c r="F962" s="0" t="n">
        <v>35294</v>
      </c>
    </row>
    <row r="963" customFormat="false" ht="15" hidden="false" customHeight="false" outlineLevel="0" collapsed="false">
      <c r="C963" s="411" t="str">
        <f aca="false">LEFT(F963,2)</f>
        <v>35</v>
      </c>
      <c r="D963" s="0" t="s">
        <v>1319</v>
      </c>
      <c r="E963" s="0" t="str">
        <f aca="false">CONCATENATE(C963,D963)</f>
        <v>35Saint-Erblon</v>
      </c>
      <c r="F963" s="0" t="n">
        <v>35266</v>
      </c>
    </row>
    <row r="964" customFormat="false" ht="15" hidden="false" customHeight="false" outlineLevel="0" collapsed="false">
      <c r="C964" s="411" t="str">
        <f aca="false">LEFT(F964,2)</f>
        <v>35</v>
      </c>
      <c r="D964" s="0" t="s">
        <v>1320</v>
      </c>
      <c r="E964" s="0" t="str">
        <f aca="false">CONCATENATE(C964,D964)</f>
        <v>35Saint-Ganton</v>
      </c>
      <c r="F964" s="0" t="n">
        <v>35268</v>
      </c>
    </row>
    <row r="965" customFormat="false" ht="15" hidden="false" customHeight="false" outlineLevel="0" collapsed="false">
      <c r="C965" s="411" t="str">
        <f aca="false">LEFT(F965,2)</f>
        <v>35</v>
      </c>
      <c r="D965" s="0" t="s">
        <v>1321</v>
      </c>
      <c r="E965" s="0" t="str">
        <f aca="false">CONCATENATE(C965,D965)</f>
        <v>35Saint-Georges-de-Gréhaigne</v>
      </c>
      <c r="F965" s="0" t="n">
        <v>35270</v>
      </c>
    </row>
    <row r="966" customFormat="false" ht="15" hidden="false" customHeight="false" outlineLevel="0" collapsed="false">
      <c r="C966" s="411" t="str">
        <f aca="false">LEFT(F966,2)</f>
        <v>35</v>
      </c>
      <c r="D966" s="0" t="s">
        <v>1322</v>
      </c>
      <c r="E966" s="0" t="str">
        <f aca="false">CONCATENATE(C966,D966)</f>
        <v>35Saint-Georges-de-Reintembault</v>
      </c>
      <c r="F966" s="0" t="n">
        <v>35271</v>
      </c>
    </row>
    <row r="967" customFormat="false" ht="15" hidden="false" customHeight="false" outlineLevel="0" collapsed="false">
      <c r="C967" s="411" t="str">
        <f aca="false">LEFT(F967,2)</f>
        <v>35</v>
      </c>
      <c r="D967" s="0" t="s">
        <v>1323</v>
      </c>
      <c r="E967" s="0" t="str">
        <f aca="false">CONCATENATE(C967,D967)</f>
        <v>35Saint-Germain-du-Pinel</v>
      </c>
      <c r="F967" s="0" t="n">
        <v>35272</v>
      </c>
    </row>
    <row r="968" customFormat="false" ht="15" hidden="false" customHeight="false" outlineLevel="0" collapsed="false">
      <c r="C968" s="411" t="str">
        <f aca="false">LEFT(F968,2)</f>
        <v>35</v>
      </c>
      <c r="D968" s="0" t="s">
        <v>1324</v>
      </c>
      <c r="E968" s="0" t="str">
        <f aca="false">CONCATENATE(C968,D968)</f>
        <v>35Saint-Germain-en-Coglès</v>
      </c>
      <c r="F968" s="0" t="n">
        <v>35273</v>
      </c>
    </row>
    <row r="969" customFormat="false" ht="15" hidden="false" customHeight="false" outlineLevel="0" collapsed="false">
      <c r="C969" s="411" t="str">
        <f aca="false">LEFT(F969,2)</f>
        <v>35</v>
      </c>
      <c r="D969" s="0" t="s">
        <v>1325</v>
      </c>
      <c r="E969" s="0" t="str">
        <f aca="false">CONCATENATE(C969,D969)</f>
        <v>35Saint-Germain-sur-Ille</v>
      </c>
      <c r="F969" s="0" t="n">
        <v>35274</v>
      </c>
    </row>
    <row r="970" customFormat="false" ht="15" hidden="false" customHeight="false" outlineLevel="0" collapsed="false">
      <c r="C970" s="411" t="str">
        <f aca="false">LEFT(F970,2)</f>
        <v>35</v>
      </c>
      <c r="D970" s="0" t="s">
        <v>1326</v>
      </c>
      <c r="E970" s="0" t="str">
        <f aca="false">CONCATENATE(C970,D970)</f>
        <v>35Saint-Gilles</v>
      </c>
      <c r="F970" s="0" t="n">
        <v>35275</v>
      </c>
    </row>
    <row r="971" customFormat="false" ht="15" hidden="false" customHeight="false" outlineLevel="0" collapsed="false">
      <c r="C971" s="411" t="str">
        <f aca="false">LEFT(F971,2)</f>
        <v>35</v>
      </c>
      <c r="D971" s="0" t="s">
        <v>1327</v>
      </c>
      <c r="E971" s="0" t="str">
        <f aca="false">CONCATENATE(C971,D971)</f>
        <v>35Saint-Gondran</v>
      </c>
      <c r="F971" s="0" t="n">
        <v>35276</v>
      </c>
    </row>
    <row r="972" customFormat="false" ht="15" hidden="false" customHeight="false" outlineLevel="0" collapsed="false">
      <c r="C972" s="411" t="str">
        <f aca="false">LEFT(F972,2)</f>
        <v>35</v>
      </c>
      <c r="D972" s="0" t="s">
        <v>1328</v>
      </c>
      <c r="E972" s="0" t="str">
        <f aca="false">CONCATENATE(C972,D972)</f>
        <v>35Saint-Gonlay</v>
      </c>
      <c r="F972" s="0" t="n">
        <v>35277</v>
      </c>
    </row>
    <row r="973" customFormat="false" ht="15" hidden="false" customHeight="false" outlineLevel="0" collapsed="false">
      <c r="C973" s="411" t="str">
        <f aca="false">LEFT(F973,2)</f>
        <v>35</v>
      </c>
      <c r="D973" s="0" t="s">
        <v>1329</v>
      </c>
      <c r="E973" s="0" t="str">
        <f aca="false">CONCATENATE(C973,D973)</f>
        <v>35Saint-Grégoire</v>
      </c>
      <c r="F973" s="0" t="n">
        <v>35278</v>
      </c>
    </row>
    <row r="974" customFormat="false" ht="15" hidden="false" customHeight="false" outlineLevel="0" collapsed="false">
      <c r="C974" s="411" t="str">
        <f aca="false">LEFT(F974,2)</f>
        <v>35</v>
      </c>
      <c r="D974" s="0" t="s">
        <v>1330</v>
      </c>
      <c r="E974" s="0" t="str">
        <f aca="false">CONCATENATE(C974,D974)</f>
        <v>35Saint-Guinoux</v>
      </c>
      <c r="F974" s="0" t="n">
        <v>35279</v>
      </c>
    </row>
    <row r="975" customFormat="false" ht="15" hidden="false" customHeight="false" outlineLevel="0" collapsed="false">
      <c r="C975" s="411" t="str">
        <f aca="false">LEFT(F975,2)</f>
        <v>35</v>
      </c>
      <c r="D975" s="0" t="s">
        <v>1331</v>
      </c>
      <c r="E975" s="0" t="str">
        <f aca="false">CONCATENATE(C975,D975)</f>
        <v>35Saint-Hilaire-des-Landes</v>
      </c>
      <c r="F975" s="0" t="n">
        <v>35280</v>
      </c>
    </row>
    <row r="976" customFormat="false" ht="15" hidden="false" customHeight="false" outlineLevel="0" collapsed="false">
      <c r="C976" s="411" t="str">
        <f aca="false">LEFT(F976,2)</f>
        <v>35</v>
      </c>
      <c r="D976" s="0" t="s">
        <v>1332</v>
      </c>
      <c r="E976" s="0" t="str">
        <f aca="false">CONCATENATE(C976,D976)</f>
        <v>35Saint-Jacques-de-la-Lande</v>
      </c>
      <c r="F976" s="0" t="n">
        <v>35281</v>
      </c>
    </row>
    <row r="977" customFormat="false" ht="15" hidden="false" customHeight="false" outlineLevel="0" collapsed="false">
      <c r="C977" s="411" t="str">
        <f aca="false">LEFT(F977,2)</f>
        <v>35</v>
      </c>
      <c r="D977" s="0" t="s">
        <v>1333</v>
      </c>
      <c r="E977" s="0" t="str">
        <f aca="false">CONCATENATE(C977,D977)</f>
        <v>35Saint-Jean-sur-Vilaine</v>
      </c>
      <c r="F977" s="0" t="n">
        <v>35283</v>
      </c>
    </row>
    <row r="978" customFormat="false" ht="15" hidden="false" customHeight="false" outlineLevel="0" collapsed="false">
      <c r="C978" s="411" t="str">
        <f aca="false">LEFT(F978,2)</f>
        <v>35</v>
      </c>
      <c r="D978" s="0" t="s">
        <v>1334</v>
      </c>
      <c r="E978" s="0" t="str">
        <f aca="false">CONCATENATE(C978,D978)</f>
        <v>35Saint-Jouan-des-Guérets</v>
      </c>
      <c r="F978" s="0" t="n">
        <v>35284</v>
      </c>
    </row>
    <row r="979" customFormat="false" ht="15" hidden="false" customHeight="false" outlineLevel="0" collapsed="false">
      <c r="C979" s="411" t="str">
        <f aca="false">LEFT(F979,2)</f>
        <v>35</v>
      </c>
      <c r="D979" s="0" t="s">
        <v>1335</v>
      </c>
      <c r="E979" s="0" t="str">
        <f aca="false">CONCATENATE(C979,D979)</f>
        <v>35Saint-Just</v>
      </c>
      <c r="F979" s="0" t="n">
        <v>35285</v>
      </c>
    </row>
    <row r="980" customFormat="false" ht="15" hidden="false" customHeight="false" outlineLevel="0" collapsed="false">
      <c r="C980" s="411" t="str">
        <f aca="false">LEFT(F980,2)</f>
        <v>35</v>
      </c>
      <c r="D980" s="0" t="s">
        <v>1336</v>
      </c>
      <c r="E980" s="0" t="str">
        <f aca="false">CONCATENATE(C980,D980)</f>
        <v>35Saint-Léger-des-Prés</v>
      </c>
      <c r="F980" s="0" t="n">
        <v>35286</v>
      </c>
    </row>
    <row r="981" customFormat="false" ht="15" hidden="false" customHeight="false" outlineLevel="0" collapsed="false">
      <c r="C981" s="411" t="str">
        <f aca="false">LEFT(F981,2)</f>
        <v>35</v>
      </c>
      <c r="D981" s="0" t="s">
        <v>1337</v>
      </c>
      <c r="E981" s="0" t="str">
        <f aca="false">CONCATENATE(C981,D981)</f>
        <v>35Saint-Lunaire</v>
      </c>
      <c r="F981" s="0" t="n">
        <v>35287</v>
      </c>
    </row>
    <row r="982" customFormat="false" ht="15" hidden="false" customHeight="false" outlineLevel="0" collapsed="false">
      <c r="C982" s="411" t="str">
        <f aca="false">LEFT(F982,2)</f>
        <v>35</v>
      </c>
      <c r="D982" s="0" t="s">
        <v>1338</v>
      </c>
      <c r="E982" s="0" t="str">
        <f aca="false">CONCATENATE(C982,D982)</f>
        <v>35Saint-Malo</v>
      </c>
      <c r="F982" s="0" t="n">
        <v>35288</v>
      </c>
    </row>
    <row r="983" customFormat="false" ht="15" hidden="false" customHeight="false" outlineLevel="0" collapsed="false">
      <c r="C983" s="411" t="str">
        <f aca="false">LEFT(F983,2)</f>
        <v>35</v>
      </c>
      <c r="D983" s="0" t="s">
        <v>1339</v>
      </c>
      <c r="E983" s="0" t="str">
        <f aca="false">CONCATENATE(C983,D983)</f>
        <v>35Saint-Malo-de-Phily</v>
      </c>
      <c r="F983" s="0" t="n">
        <v>35289</v>
      </c>
    </row>
    <row r="984" customFormat="false" ht="15" hidden="false" customHeight="false" outlineLevel="0" collapsed="false">
      <c r="C984" s="411" t="str">
        <f aca="false">LEFT(F984,2)</f>
        <v>35</v>
      </c>
      <c r="D984" s="0" t="s">
        <v>1340</v>
      </c>
      <c r="E984" s="0" t="str">
        <f aca="false">CONCATENATE(C984,D984)</f>
        <v>35Saint-Malon-sur-Mel</v>
      </c>
      <c r="F984" s="0" t="n">
        <v>35290</v>
      </c>
    </row>
    <row r="985" customFormat="false" ht="15" hidden="false" customHeight="false" outlineLevel="0" collapsed="false">
      <c r="C985" s="411" t="str">
        <f aca="false">LEFT(F985,2)</f>
        <v>35</v>
      </c>
      <c r="D985" s="0" t="s">
        <v>1341</v>
      </c>
      <c r="E985" s="0" t="str">
        <f aca="false">CONCATENATE(C985,D985)</f>
        <v>35Saint-Marcan</v>
      </c>
      <c r="F985" s="0" t="n">
        <v>35291</v>
      </c>
    </row>
    <row r="986" customFormat="false" ht="15" hidden="false" customHeight="false" outlineLevel="0" collapsed="false">
      <c r="C986" s="411" t="str">
        <f aca="false">LEFT(F986,2)</f>
        <v>35</v>
      </c>
      <c r="D986" s="0" t="s">
        <v>1342</v>
      </c>
      <c r="E986" s="0" t="str">
        <f aca="false">CONCATENATE(C986,D986)</f>
        <v>35Saint-Marc-le-Blanc</v>
      </c>
      <c r="F986" s="0" t="n">
        <v>35292</v>
      </c>
    </row>
    <row r="987" customFormat="false" ht="15" hidden="false" customHeight="false" outlineLevel="0" collapsed="false">
      <c r="C987" s="411" t="str">
        <f aca="false">LEFT(F987,2)</f>
        <v>35</v>
      </c>
      <c r="D987" s="0" t="s">
        <v>1343</v>
      </c>
      <c r="E987" s="0" t="str">
        <f aca="false">CONCATENATE(C987,D987)</f>
        <v>35Saint-Maugan</v>
      </c>
      <c r="F987" s="0" t="n">
        <v>35295</v>
      </c>
    </row>
    <row r="988" customFormat="false" ht="15" hidden="false" customHeight="false" outlineLevel="0" collapsed="false">
      <c r="C988" s="411" t="str">
        <f aca="false">LEFT(F988,2)</f>
        <v>35</v>
      </c>
      <c r="D988" s="0" t="s">
        <v>1344</v>
      </c>
      <c r="E988" s="0" t="str">
        <f aca="false">CONCATENATE(C988,D988)</f>
        <v>35Saint-Médard-sur-Ille</v>
      </c>
      <c r="F988" s="0" t="n">
        <v>35296</v>
      </c>
    </row>
    <row r="989" customFormat="false" ht="15" hidden="false" customHeight="false" outlineLevel="0" collapsed="false">
      <c r="C989" s="411" t="str">
        <f aca="false">LEFT(F989,2)</f>
        <v>35</v>
      </c>
      <c r="D989" s="0" t="s">
        <v>1345</v>
      </c>
      <c r="E989" s="0" t="str">
        <f aca="false">CONCATENATE(C989,D989)</f>
        <v>35Saint-Méen-le-Grand</v>
      </c>
      <c r="F989" s="0" t="n">
        <v>35297</v>
      </c>
    </row>
    <row r="990" customFormat="false" ht="15" hidden="false" customHeight="false" outlineLevel="0" collapsed="false">
      <c r="C990" s="411" t="str">
        <f aca="false">LEFT(F990,2)</f>
        <v>35</v>
      </c>
      <c r="D990" s="0" t="s">
        <v>1346</v>
      </c>
      <c r="E990" s="0" t="str">
        <f aca="false">CONCATENATE(C990,D990)</f>
        <v>35Saint-Méloir-des-Ondes</v>
      </c>
      <c r="F990" s="0" t="n">
        <v>35299</v>
      </c>
    </row>
    <row r="991" customFormat="false" ht="15" hidden="false" customHeight="false" outlineLevel="0" collapsed="false">
      <c r="C991" s="411" t="str">
        <f aca="false">LEFT(F991,2)</f>
        <v>35</v>
      </c>
      <c r="D991" s="0" t="s">
        <v>1347</v>
      </c>
      <c r="E991" s="0" t="str">
        <f aca="false">CONCATENATE(C991,D991)</f>
        <v>35Saint-M'Hervé</v>
      </c>
      <c r="F991" s="0" t="n">
        <v>35300</v>
      </c>
    </row>
    <row r="992" customFormat="false" ht="15" hidden="false" customHeight="false" outlineLevel="0" collapsed="false">
      <c r="C992" s="411" t="str">
        <f aca="false">LEFT(F992,2)</f>
        <v>35</v>
      </c>
      <c r="D992" s="0" t="s">
        <v>1348</v>
      </c>
      <c r="E992" s="0" t="str">
        <f aca="false">CONCATENATE(C992,D992)</f>
        <v>35Saint-Onen-la-Chapelle</v>
      </c>
      <c r="F992" s="0" t="n">
        <v>35302</v>
      </c>
    </row>
    <row r="993" customFormat="false" ht="15" hidden="false" customHeight="false" outlineLevel="0" collapsed="false">
      <c r="C993" s="411" t="str">
        <f aca="false">LEFT(F993,2)</f>
        <v>35</v>
      </c>
      <c r="D993" s="0" t="s">
        <v>1349</v>
      </c>
      <c r="E993" s="0" t="str">
        <f aca="false">CONCATENATE(C993,D993)</f>
        <v>35Saint-Ouen-des-Alleux</v>
      </c>
      <c r="F993" s="0" t="n">
        <v>35304</v>
      </c>
    </row>
    <row r="994" customFormat="false" ht="15" hidden="false" customHeight="false" outlineLevel="0" collapsed="false">
      <c r="C994" s="411" t="str">
        <f aca="false">LEFT(F994,2)</f>
        <v>35</v>
      </c>
      <c r="D994" s="0" t="s">
        <v>1350</v>
      </c>
      <c r="E994" s="0" t="str">
        <f aca="false">CONCATENATE(C994,D994)</f>
        <v>35Saint-Péran</v>
      </c>
      <c r="F994" s="0" t="n">
        <v>35305</v>
      </c>
    </row>
    <row r="995" customFormat="false" ht="15" hidden="false" customHeight="false" outlineLevel="0" collapsed="false">
      <c r="C995" s="411" t="str">
        <f aca="false">LEFT(F995,2)</f>
        <v>35</v>
      </c>
      <c r="D995" s="0" t="s">
        <v>1351</v>
      </c>
      <c r="E995" s="0" t="str">
        <f aca="false">CONCATENATE(C995,D995)</f>
        <v>35Saint-Père-Marc-en-Poulet</v>
      </c>
      <c r="F995" s="0" t="n">
        <v>35306</v>
      </c>
    </row>
    <row r="996" customFormat="false" ht="15" hidden="false" customHeight="false" outlineLevel="0" collapsed="false">
      <c r="C996" s="411" t="str">
        <f aca="false">LEFT(F996,2)</f>
        <v>35</v>
      </c>
      <c r="D996" s="0" t="s">
        <v>1352</v>
      </c>
      <c r="E996" s="0" t="str">
        <f aca="false">CONCATENATE(C996,D996)</f>
        <v>35Saint-Pern</v>
      </c>
      <c r="F996" s="0" t="n">
        <v>35307</v>
      </c>
    </row>
    <row r="997" customFormat="false" ht="15" hidden="false" customHeight="false" outlineLevel="0" collapsed="false">
      <c r="C997" s="411" t="str">
        <f aca="false">LEFT(F997,2)</f>
        <v>35</v>
      </c>
      <c r="D997" s="0" t="s">
        <v>1353</v>
      </c>
      <c r="E997" s="0" t="str">
        <f aca="false">CONCATENATE(C997,D997)</f>
        <v>35Saint-Rémy-du-Plain</v>
      </c>
      <c r="F997" s="0" t="n">
        <v>35309</v>
      </c>
    </row>
    <row r="998" customFormat="false" ht="15" hidden="false" customHeight="false" outlineLevel="0" collapsed="false">
      <c r="C998" s="411" t="str">
        <f aca="false">LEFT(F998,2)</f>
        <v>35</v>
      </c>
      <c r="D998" s="0" t="s">
        <v>1354</v>
      </c>
      <c r="E998" s="0" t="str">
        <f aca="false">CONCATENATE(C998,D998)</f>
        <v>35Saint-Sauveur-des-Landes</v>
      </c>
      <c r="F998" s="0" t="n">
        <v>35310</v>
      </c>
    </row>
    <row r="999" customFormat="false" ht="15" hidden="false" customHeight="false" outlineLevel="0" collapsed="false">
      <c r="C999" s="411" t="str">
        <f aca="false">LEFT(F999,2)</f>
        <v>35</v>
      </c>
      <c r="D999" s="0" t="s">
        <v>1355</v>
      </c>
      <c r="E999" s="0" t="str">
        <f aca="false">CONCATENATE(C999,D999)</f>
        <v>35Saint-Séglin</v>
      </c>
      <c r="F999" s="0" t="n">
        <v>35311</v>
      </c>
    </row>
    <row r="1000" customFormat="false" ht="15" hidden="false" customHeight="false" outlineLevel="0" collapsed="false">
      <c r="C1000" s="411" t="str">
        <f aca="false">LEFT(F1000,2)</f>
        <v>35</v>
      </c>
      <c r="D1000" s="0" t="s">
        <v>1356</v>
      </c>
      <c r="E1000" s="0" t="str">
        <f aca="false">CONCATENATE(C1000,D1000)</f>
        <v>35Saint-Senoux</v>
      </c>
      <c r="F1000" s="0" t="n">
        <v>35312</v>
      </c>
    </row>
    <row r="1001" customFormat="false" ht="15" hidden="false" customHeight="false" outlineLevel="0" collapsed="false">
      <c r="C1001" s="411" t="str">
        <f aca="false">LEFT(F1001,2)</f>
        <v>35</v>
      </c>
      <c r="D1001" s="0" t="s">
        <v>1357</v>
      </c>
      <c r="E1001" s="0" t="str">
        <f aca="false">CONCATENATE(C1001,D1001)</f>
        <v>35Saint-Suliac</v>
      </c>
      <c r="F1001" s="0" t="n">
        <v>35314</v>
      </c>
    </row>
    <row r="1002" customFormat="false" ht="15" hidden="false" customHeight="false" outlineLevel="0" collapsed="false">
      <c r="C1002" s="411" t="str">
        <f aca="false">LEFT(F1002,2)</f>
        <v>35</v>
      </c>
      <c r="D1002" s="0" t="s">
        <v>1358</v>
      </c>
      <c r="E1002" s="0" t="str">
        <f aca="false">CONCATENATE(C1002,D1002)</f>
        <v>35Saint-Sulpice-des-Landes</v>
      </c>
      <c r="F1002" s="0" t="n">
        <v>35316</v>
      </c>
    </row>
    <row r="1003" customFormat="false" ht="15" hidden="false" customHeight="false" outlineLevel="0" collapsed="false">
      <c r="C1003" s="411" t="str">
        <f aca="false">LEFT(F1003,2)</f>
        <v>35</v>
      </c>
      <c r="D1003" s="0" t="s">
        <v>1359</v>
      </c>
      <c r="E1003" s="0" t="str">
        <f aca="false">CONCATENATE(C1003,D1003)</f>
        <v>35Saint-Sulpice-la-Forêt</v>
      </c>
      <c r="F1003" s="0" t="n">
        <v>35315</v>
      </c>
    </row>
    <row r="1004" customFormat="false" ht="15" hidden="false" customHeight="false" outlineLevel="0" collapsed="false">
      <c r="C1004" s="411" t="str">
        <f aca="false">LEFT(F1004,2)</f>
        <v>35</v>
      </c>
      <c r="D1004" s="0" t="s">
        <v>1360</v>
      </c>
      <c r="E1004" s="0" t="str">
        <f aca="false">CONCATENATE(C1004,D1004)</f>
        <v>35Saint-Symphorien</v>
      </c>
      <c r="F1004" s="0" t="n">
        <v>35317</v>
      </c>
    </row>
    <row r="1005" customFormat="false" ht="15" hidden="false" customHeight="false" outlineLevel="0" collapsed="false">
      <c r="C1005" s="411" t="str">
        <f aca="false">LEFT(F1005,2)</f>
        <v>35</v>
      </c>
      <c r="D1005" s="0" t="s">
        <v>1361</v>
      </c>
      <c r="E1005" s="0" t="str">
        <f aca="false">CONCATENATE(C1005,D1005)</f>
        <v>35Saint-Thual</v>
      </c>
      <c r="F1005" s="0" t="n">
        <v>35318</v>
      </c>
    </row>
    <row r="1006" customFormat="false" ht="15" hidden="false" customHeight="false" outlineLevel="0" collapsed="false">
      <c r="C1006" s="411" t="str">
        <f aca="false">LEFT(F1006,2)</f>
        <v>35</v>
      </c>
      <c r="D1006" s="0" t="s">
        <v>1362</v>
      </c>
      <c r="E1006" s="0" t="str">
        <f aca="false">CONCATENATE(C1006,D1006)</f>
        <v>35Saint-Thurial</v>
      </c>
      <c r="F1006" s="0" t="n">
        <v>35319</v>
      </c>
    </row>
    <row r="1007" customFormat="false" ht="15" hidden="false" customHeight="false" outlineLevel="0" collapsed="false">
      <c r="C1007" s="411" t="str">
        <f aca="false">LEFT(F1007,2)</f>
        <v>35</v>
      </c>
      <c r="D1007" s="0" t="s">
        <v>1363</v>
      </c>
      <c r="E1007" s="0" t="str">
        <f aca="false">CONCATENATE(C1007,D1007)</f>
        <v>35Saint-Uniac</v>
      </c>
      <c r="F1007" s="0" t="n">
        <v>35320</v>
      </c>
    </row>
    <row r="1008" customFormat="false" ht="15" hidden="false" customHeight="false" outlineLevel="0" collapsed="false">
      <c r="C1008" s="411" t="str">
        <f aca="false">LEFT(F1008,2)</f>
        <v>35</v>
      </c>
      <c r="D1008" s="0" t="s">
        <v>1364</v>
      </c>
      <c r="E1008" s="0" t="str">
        <f aca="false">CONCATENATE(C1008,D1008)</f>
        <v>35Saulnières</v>
      </c>
      <c r="F1008" s="0" t="n">
        <v>35321</v>
      </c>
    </row>
    <row r="1009" customFormat="false" ht="15" hidden="false" customHeight="false" outlineLevel="0" collapsed="false">
      <c r="C1009" s="411" t="str">
        <f aca="false">LEFT(F1009,2)</f>
        <v>35</v>
      </c>
      <c r="D1009" s="0" t="s">
        <v>1365</v>
      </c>
      <c r="E1009" s="0" t="str">
        <f aca="false">CONCATENATE(C1009,D1009)</f>
        <v>35Sens-de-Bretagne</v>
      </c>
      <c r="F1009" s="0" t="n">
        <v>35326</v>
      </c>
    </row>
    <row r="1010" customFormat="false" ht="15" hidden="false" customHeight="false" outlineLevel="0" collapsed="false">
      <c r="C1010" s="411" t="str">
        <f aca="false">LEFT(F1010,2)</f>
        <v>35</v>
      </c>
      <c r="D1010" s="0" t="s">
        <v>1366</v>
      </c>
      <c r="E1010" s="0" t="str">
        <f aca="false">CONCATENATE(C1010,D1010)</f>
        <v>35Servon-sur-Vilaine</v>
      </c>
      <c r="F1010" s="0" t="n">
        <v>35327</v>
      </c>
    </row>
    <row r="1011" customFormat="false" ht="15" hidden="false" customHeight="false" outlineLevel="0" collapsed="false">
      <c r="C1011" s="411" t="str">
        <f aca="false">LEFT(F1011,2)</f>
        <v>35</v>
      </c>
      <c r="D1011" s="0" t="s">
        <v>1367</v>
      </c>
      <c r="E1011" s="0" t="str">
        <f aca="false">CONCATENATE(C1011,D1011)</f>
        <v>35Sixt-sur-Aff</v>
      </c>
      <c r="F1011" s="0" t="n">
        <v>35328</v>
      </c>
    </row>
    <row r="1012" customFormat="false" ht="15" hidden="false" customHeight="false" outlineLevel="0" collapsed="false">
      <c r="C1012" s="411" t="str">
        <f aca="false">LEFT(F1012,2)</f>
        <v>35</v>
      </c>
      <c r="D1012" s="0" t="s">
        <v>1368</v>
      </c>
      <c r="E1012" s="0" t="str">
        <f aca="false">CONCATENATE(C1012,D1012)</f>
        <v>35Sougéal</v>
      </c>
      <c r="F1012" s="0" t="n">
        <v>35329</v>
      </c>
    </row>
    <row r="1013" customFormat="false" ht="15" hidden="false" customHeight="false" outlineLevel="0" collapsed="false">
      <c r="C1013" s="411" t="str">
        <f aca="false">LEFT(F1013,2)</f>
        <v>35</v>
      </c>
      <c r="D1013" s="0" t="s">
        <v>1369</v>
      </c>
      <c r="E1013" s="0" t="str">
        <f aca="false">CONCATENATE(C1013,D1013)</f>
        <v>35Taillis</v>
      </c>
      <c r="F1013" s="0" t="n">
        <v>35330</v>
      </c>
    </row>
    <row r="1014" customFormat="false" ht="15" hidden="false" customHeight="false" outlineLevel="0" collapsed="false">
      <c r="C1014" s="411" t="str">
        <f aca="false">LEFT(F1014,2)</f>
        <v>35</v>
      </c>
      <c r="D1014" s="0" t="s">
        <v>1370</v>
      </c>
      <c r="E1014" s="0" t="str">
        <f aca="false">CONCATENATE(C1014,D1014)</f>
        <v>35Talensac</v>
      </c>
      <c r="F1014" s="0" t="n">
        <v>35331</v>
      </c>
    </row>
    <row r="1015" customFormat="false" ht="15" hidden="false" customHeight="false" outlineLevel="0" collapsed="false">
      <c r="C1015" s="411" t="str">
        <f aca="false">LEFT(F1015,2)</f>
        <v>35</v>
      </c>
      <c r="D1015" s="0" t="s">
        <v>1371</v>
      </c>
      <c r="E1015" s="0" t="str">
        <f aca="false">CONCATENATE(C1015,D1015)</f>
        <v>35Teillay</v>
      </c>
      <c r="F1015" s="0" t="n">
        <v>35332</v>
      </c>
    </row>
    <row r="1016" customFormat="false" ht="15" hidden="false" customHeight="false" outlineLevel="0" collapsed="false">
      <c r="C1016" s="411" t="str">
        <f aca="false">LEFT(F1016,2)</f>
        <v>35</v>
      </c>
      <c r="D1016" s="0" t="s">
        <v>1372</v>
      </c>
      <c r="E1016" s="0" t="str">
        <f aca="false">CONCATENATE(C1016,D1016)</f>
        <v>35Thorigné-Fouillard</v>
      </c>
      <c r="F1016" s="0" t="n">
        <v>35334</v>
      </c>
    </row>
    <row r="1017" customFormat="false" ht="15" hidden="false" customHeight="false" outlineLevel="0" collapsed="false">
      <c r="C1017" s="411" t="str">
        <f aca="false">LEFT(F1017,2)</f>
        <v>35</v>
      </c>
      <c r="D1017" s="0" t="s">
        <v>1373</v>
      </c>
      <c r="E1017" s="0" t="str">
        <f aca="false">CONCATENATE(C1017,D1017)</f>
        <v>35Thourie</v>
      </c>
      <c r="F1017" s="0" t="n">
        <v>35335</v>
      </c>
    </row>
    <row r="1018" customFormat="false" ht="15" hidden="false" customHeight="false" outlineLevel="0" collapsed="false">
      <c r="C1018" s="411" t="str">
        <f aca="false">LEFT(F1018,2)</f>
        <v>35</v>
      </c>
      <c r="D1018" s="0" t="s">
        <v>1374</v>
      </c>
      <c r="E1018" s="0" t="str">
        <f aca="false">CONCATENATE(C1018,D1018)</f>
        <v>35Tinténiac</v>
      </c>
      <c r="F1018" s="0" t="n">
        <v>35337</v>
      </c>
    </row>
    <row r="1019" customFormat="false" ht="15" hidden="false" customHeight="false" outlineLevel="0" collapsed="false">
      <c r="C1019" s="411" t="str">
        <f aca="false">LEFT(F1019,2)</f>
        <v>35</v>
      </c>
      <c r="D1019" s="0" t="s">
        <v>1375</v>
      </c>
      <c r="E1019" s="0" t="str">
        <f aca="false">CONCATENATE(C1019,D1019)</f>
        <v>35Torcé</v>
      </c>
      <c r="F1019" s="0" t="n">
        <v>35338</v>
      </c>
    </row>
    <row r="1020" customFormat="false" ht="15" hidden="false" customHeight="false" outlineLevel="0" collapsed="false">
      <c r="C1020" s="411" t="str">
        <f aca="false">LEFT(F1020,2)</f>
        <v>35</v>
      </c>
      <c r="D1020" s="0" t="s">
        <v>1376</v>
      </c>
      <c r="E1020" s="0" t="str">
        <f aca="false">CONCATENATE(C1020,D1020)</f>
        <v>35Trans-la-Forêt</v>
      </c>
      <c r="F1020" s="0" t="n">
        <v>35339</v>
      </c>
    </row>
    <row r="1021" customFormat="false" ht="15" hidden="false" customHeight="false" outlineLevel="0" collapsed="false">
      <c r="C1021" s="411" t="str">
        <f aca="false">LEFT(F1021,2)</f>
        <v>35</v>
      </c>
      <c r="D1021" s="0" t="s">
        <v>1377</v>
      </c>
      <c r="E1021" s="0" t="str">
        <f aca="false">CONCATENATE(C1021,D1021)</f>
        <v>35Treffendel</v>
      </c>
      <c r="F1021" s="0" t="n">
        <v>35340</v>
      </c>
    </row>
    <row r="1022" customFormat="false" ht="15" hidden="false" customHeight="false" outlineLevel="0" collapsed="false">
      <c r="C1022" s="411" t="str">
        <f aca="false">LEFT(F1022,2)</f>
        <v>35</v>
      </c>
      <c r="D1022" s="0" t="s">
        <v>1378</v>
      </c>
      <c r="E1022" s="0" t="str">
        <f aca="false">CONCATENATE(C1022,D1022)</f>
        <v>35Trémeheuc</v>
      </c>
      <c r="F1022" s="0" t="n">
        <v>35342</v>
      </c>
    </row>
    <row r="1023" customFormat="false" ht="15" hidden="false" customHeight="false" outlineLevel="0" collapsed="false">
      <c r="C1023" s="411" t="str">
        <f aca="false">LEFT(F1023,2)</f>
        <v>35</v>
      </c>
      <c r="D1023" s="0" t="s">
        <v>1379</v>
      </c>
      <c r="E1023" s="0" t="str">
        <f aca="false">CONCATENATE(C1023,D1023)</f>
        <v>35Tresbœuf</v>
      </c>
      <c r="F1023" s="0" t="n">
        <v>35343</v>
      </c>
    </row>
    <row r="1024" customFormat="false" ht="15" hidden="false" customHeight="false" outlineLevel="0" collapsed="false">
      <c r="C1024" s="411" t="str">
        <f aca="false">LEFT(F1024,2)</f>
        <v>35</v>
      </c>
      <c r="D1024" s="0" t="s">
        <v>1380</v>
      </c>
      <c r="E1024" s="0" t="str">
        <f aca="false">CONCATENATE(C1024,D1024)</f>
        <v>35Trévérien</v>
      </c>
      <c r="F1024" s="0" t="n">
        <v>35345</v>
      </c>
    </row>
    <row r="1025" customFormat="false" ht="15" hidden="false" customHeight="false" outlineLevel="0" collapsed="false">
      <c r="C1025" s="411" t="str">
        <f aca="false">LEFT(F1025,2)</f>
        <v>35</v>
      </c>
      <c r="D1025" s="0" t="s">
        <v>1381</v>
      </c>
      <c r="E1025" s="0" t="str">
        <f aca="false">CONCATENATE(C1025,D1025)</f>
        <v>35Trimer</v>
      </c>
      <c r="F1025" s="0" t="n">
        <v>35346</v>
      </c>
    </row>
    <row r="1026" customFormat="false" ht="15" hidden="false" customHeight="false" outlineLevel="0" collapsed="false">
      <c r="C1026" s="411" t="str">
        <f aca="false">LEFT(F1026,2)</f>
        <v>35</v>
      </c>
      <c r="D1026" s="0" t="s">
        <v>1382</v>
      </c>
      <c r="E1026" s="0" t="str">
        <f aca="false">CONCATENATE(C1026,D1026)</f>
        <v>35Val d'Anast</v>
      </c>
      <c r="F1026" s="0" t="n">
        <v>35168</v>
      </c>
    </row>
    <row r="1027" customFormat="false" ht="15" hidden="false" customHeight="false" outlineLevel="0" collapsed="false">
      <c r="C1027" s="411" t="str">
        <f aca="false">LEFT(F1027,2)</f>
        <v>35</v>
      </c>
      <c r="D1027" s="0" t="s">
        <v>1383</v>
      </c>
      <c r="E1027" s="0" t="str">
        <f aca="false">CONCATENATE(C1027,D1027)</f>
        <v>35Val-Couesnon</v>
      </c>
      <c r="F1027" s="0" t="n">
        <v>35004</v>
      </c>
    </row>
    <row r="1028" customFormat="false" ht="15" hidden="false" customHeight="false" outlineLevel="0" collapsed="false">
      <c r="C1028" s="411" t="str">
        <f aca="false">LEFT(F1028,2)</f>
        <v>35</v>
      </c>
      <c r="D1028" s="0" t="s">
        <v>1384</v>
      </c>
      <c r="E1028" s="0" t="str">
        <f aca="false">CONCATENATE(C1028,D1028)</f>
        <v>35Val-d'Izé</v>
      </c>
      <c r="F1028" s="0" t="n">
        <v>35347</v>
      </c>
    </row>
    <row r="1029" customFormat="false" ht="15" hidden="false" customHeight="false" outlineLevel="0" collapsed="false">
      <c r="C1029" s="411" t="str">
        <f aca="false">LEFT(F1029,2)</f>
        <v>35</v>
      </c>
      <c r="D1029" s="0" t="s">
        <v>1385</v>
      </c>
      <c r="E1029" s="0" t="str">
        <f aca="false">CONCATENATE(C1029,D1029)</f>
        <v>35Vergéal</v>
      </c>
      <c r="F1029" s="0" t="n">
        <v>35350</v>
      </c>
    </row>
    <row r="1030" customFormat="false" ht="15" hidden="false" customHeight="false" outlineLevel="0" collapsed="false">
      <c r="C1030" s="411" t="str">
        <f aca="false">LEFT(F1030,2)</f>
        <v>35</v>
      </c>
      <c r="D1030" s="0" t="s">
        <v>1386</v>
      </c>
      <c r="E1030" s="0" t="str">
        <f aca="false">CONCATENATE(C1030,D1030)</f>
        <v>35Vern-sur-Seiche</v>
      </c>
      <c r="F1030" s="0" t="n">
        <v>35352</v>
      </c>
    </row>
    <row r="1031" customFormat="false" ht="15" hidden="false" customHeight="false" outlineLevel="0" collapsed="false">
      <c r="C1031" s="411" t="str">
        <f aca="false">LEFT(F1031,2)</f>
        <v>35</v>
      </c>
      <c r="D1031" s="0" t="s">
        <v>1387</v>
      </c>
      <c r="E1031" s="0" t="str">
        <f aca="false">CONCATENATE(C1031,D1031)</f>
        <v>35Vezin-le-Coquet</v>
      </c>
      <c r="F1031" s="0" t="n">
        <v>35353</v>
      </c>
    </row>
    <row r="1032" customFormat="false" ht="15" hidden="false" customHeight="false" outlineLevel="0" collapsed="false">
      <c r="C1032" s="411" t="str">
        <f aca="false">LEFT(F1032,2)</f>
        <v>35</v>
      </c>
      <c r="D1032" s="0" t="s">
        <v>1388</v>
      </c>
      <c r="E1032" s="0" t="str">
        <f aca="false">CONCATENATE(C1032,D1032)</f>
        <v>35Vieux-Viel</v>
      </c>
      <c r="F1032" s="0" t="n">
        <v>35354</v>
      </c>
    </row>
    <row r="1033" customFormat="false" ht="15" hidden="false" customHeight="false" outlineLevel="0" collapsed="false">
      <c r="C1033" s="411" t="str">
        <f aca="false">LEFT(F1033,2)</f>
        <v>35</v>
      </c>
      <c r="D1033" s="0" t="s">
        <v>1389</v>
      </c>
      <c r="E1033" s="0" t="str">
        <f aca="false">CONCATENATE(C1033,D1033)</f>
        <v>35Vieux-Vy-sur-Couesnon</v>
      </c>
      <c r="F1033" s="0" t="n">
        <v>35355</v>
      </c>
    </row>
    <row r="1034" customFormat="false" ht="15" hidden="false" customHeight="false" outlineLevel="0" collapsed="false">
      <c r="C1034" s="411" t="str">
        <f aca="false">LEFT(F1034,2)</f>
        <v>35</v>
      </c>
      <c r="D1034" s="0" t="s">
        <v>1390</v>
      </c>
      <c r="E1034" s="0" t="str">
        <f aca="false">CONCATENATE(C1034,D1034)</f>
        <v>35Vignoc</v>
      </c>
      <c r="F1034" s="0" t="n">
        <v>35356</v>
      </c>
    </row>
    <row r="1035" customFormat="false" ht="15" hidden="false" customHeight="false" outlineLevel="0" collapsed="false">
      <c r="C1035" s="411" t="str">
        <f aca="false">LEFT(F1035,2)</f>
        <v>35</v>
      </c>
      <c r="D1035" s="0" t="s">
        <v>1391</v>
      </c>
      <c r="E1035" s="0" t="str">
        <f aca="false">CONCATENATE(C1035,D1035)</f>
        <v>35Villamée</v>
      </c>
      <c r="F1035" s="0" t="n">
        <v>35357</v>
      </c>
    </row>
    <row r="1036" customFormat="false" ht="15" hidden="false" customHeight="false" outlineLevel="0" collapsed="false">
      <c r="C1036" s="411" t="str">
        <f aca="false">LEFT(F1036,2)</f>
        <v>35</v>
      </c>
      <c r="D1036" s="0" t="s">
        <v>1392</v>
      </c>
      <c r="E1036" s="0" t="str">
        <f aca="false">CONCATENATE(C1036,D1036)</f>
        <v>35Visseiche</v>
      </c>
      <c r="F1036" s="0" t="n">
        <v>35359</v>
      </c>
    </row>
    <row r="1037" customFormat="false" ht="15" hidden="false" customHeight="false" outlineLevel="0" collapsed="false">
      <c r="C1037" s="411" t="str">
        <f aca="false">LEFT(F1037,2)</f>
        <v>35</v>
      </c>
      <c r="D1037" s="0" t="s">
        <v>1393</v>
      </c>
      <c r="E1037" s="0" t="str">
        <f aca="false">CONCATENATE(C1037,D1037)</f>
        <v>35Vitré</v>
      </c>
      <c r="F1037" s="0" t="n">
        <v>35360</v>
      </c>
    </row>
    <row r="1055" customFormat="false" ht="15" hidden="false" customHeight="false" outlineLevel="0" collapsed="false">
      <c r="C1055" s="411" t="str">
        <f aca="false">LEFT(F1055,2)</f>
        <v>50</v>
      </c>
      <c r="D1055" s="0" t="s">
        <v>1394</v>
      </c>
      <c r="E1055" s="0" t="str">
        <f aca="false">CONCATENATE(C1055,D1055)</f>
        <v>50Hamelin</v>
      </c>
      <c r="F1055" s="0" t="n">
        <v>50229</v>
      </c>
    </row>
    <row r="1056" customFormat="false" ht="15" hidden="false" customHeight="false" outlineLevel="0" collapsed="false">
      <c r="C1056" s="411" t="str">
        <f aca="false">LEFT(F1056,2)</f>
        <v>56</v>
      </c>
      <c r="D1056" s="0" t="s">
        <v>1395</v>
      </c>
      <c r="E1056" s="0" t="str">
        <f aca="false">CONCATENATE(C1056,D1056)</f>
        <v>56Allaire</v>
      </c>
      <c r="F1056" s="0" t="n">
        <v>56001</v>
      </c>
    </row>
    <row r="1057" customFormat="false" ht="15" hidden="false" customHeight="false" outlineLevel="0" collapsed="false">
      <c r="C1057" s="411" t="str">
        <f aca="false">LEFT(F1057,2)</f>
        <v>56</v>
      </c>
      <c r="D1057" s="0" t="s">
        <v>1396</v>
      </c>
      <c r="E1057" s="0" t="str">
        <f aca="false">CONCATENATE(C1057,D1057)</f>
        <v>56Ambon</v>
      </c>
      <c r="F1057" s="0" t="n">
        <v>56002</v>
      </c>
    </row>
    <row r="1058" customFormat="false" ht="15" hidden="false" customHeight="false" outlineLevel="0" collapsed="false">
      <c r="C1058" s="411" t="str">
        <f aca="false">LEFT(F1058,2)</f>
        <v>56</v>
      </c>
      <c r="D1058" s="0" t="s">
        <v>1397</v>
      </c>
      <c r="E1058" s="0" t="str">
        <f aca="false">CONCATENATE(C1058,D1058)</f>
        <v>56Arradon</v>
      </c>
      <c r="F1058" s="0" t="n">
        <v>56003</v>
      </c>
    </row>
    <row r="1059" customFormat="false" ht="15" hidden="false" customHeight="false" outlineLevel="0" collapsed="false">
      <c r="C1059" s="411" t="str">
        <f aca="false">LEFT(F1059,2)</f>
        <v>56</v>
      </c>
      <c r="D1059" s="0" t="s">
        <v>1398</v>
      </c>
      <c r="E1059" s="0" t="str">
        <f aca="false">CONCATENATE(C1059,D1059)</f>
        <v>56Arzal</v>
      </c>
      <c r="F1059" s="0" t="n">
        <v>56004</v>
      </c>
    </row>
    <row r="1060" customFormat="false" ht="15" hidden="false" customHeight="false" outlineLevel="0" collapsed="false">
      <c r="C1060" s="411" t="str">
        <f aca="false">LEFT(F1060,2)</f>
        <v>56</v>
      </c>
      <c r="D1060" s="0" t="s">
        <v>1399</v>
      </c>
      <c r="E1060" s="0" t="str">
        <f aca="false">CONCATENATE(C1060,D1060)</f>
        <v>56Arzon</v>
      </c>
      <c r="F1060" s="0" t="n">
        <v>56005</v>
      </c>
    </row>
    <row r="1061" customFormat="false" ht="15" hidden="false" customHeight="false" outlineLevel="0" collapsed="false">
      <c r="C1061" s="411" t="str">
        <f aca="false">LEFT(F1061,2)</f>
        <v>56</v>
      </c>
      <c r="D1061" s="0" t="s">
        <v>1400</v>
      </c>
      <c r="E1061" s="0" t="str">
        <f aca="false">CONCATENATE(C1061,D1061)</f>
        <v>56Augan</v>
      </c>
      <c r="F1061" s="0" t="n">
        <v>56006</v>
      </c>
    </row>
    <row r="1062" customFormat="false" ht="15" hidden="false" customHeight="false" outlineLevel="0" collapsed="false">
      <c r="C1062" s="411" t="str">
        <f aca="false">LEFT(F1062,2)</f>
        <v>56</v>
      </c>
      <c r="D1062" s="0" t="s">
        <v>1401</v>
      </c>
      <c r="E1062" s="0" t="str">
        <f aca="false">CONCATENATE(C1062,D1062)</f>
        <v>56Auray</v>
      </c>
      <c r="F1062" s="0" t="n">
        <v>56007</v>
      </c>
    </row>
    <row r="1063" customFormat="false" ht="15" hidden="false" customHeight="false" outlineLevel="0" collapsed="false">
      <c r="C1063" s="411" t="str">
        <f aca="false">LEFT(F1063,2)</f>
        <v>56</v>
      </c>
      <c r="D1063" s="0" t="s">
        <v>1402</v>
      </c>
      <c r="E1063" s="0" t="str">
        <f aca="false">CONCATENATE(C1063,D1063)</f>
        <v>56Baden</v>
      </c>
      <c r="F1063" s="0" t="n">
        <v>56008</v>
      </c>
    </row>
    <row r="1064" customFormat="false" ht="15" hidden="false" customHeight="false" outlineLevel="0" collapsed="false">
      <c r="C1064" s="411" t="str">
        <f aca="false">LEFT(F1064,2)</f>
        <v>56</v>
      </c>
      <c r="D1064" s="0" t="s">
        <v>1403</v>
      </c>
      <c r="E1064" s="0" t="str">
        <f aca="false">CONCATENATE(C1064,D1064)</f>
        <v>56Bangor</v>
      </c>
      <c r="F1064" s="0" t="n">
        <v>56009</v>
      </c>
    </row>
    <row r="1065" customFormat="false" ht="15" hidden="false" customHeight="false" outlineLevel="0" collapsed="false">
      <c r="C1065" s="411" t="str">
        <f aca="false">LEFT(F1065,2)</f>
        <v>56</v>
      </c>
      <c r="D1065" s="0" t="s">
        <v>1404</v>
      </c>
      <c r="E1065" s="0" t="str">
        <f aca="false">CONCATENATE(C1065,D1065)</f>
        <v>56Baud</v>
      </c>
      <c r="F1065" s="0" t="n">
        <v>56010</v>
      </c>
    </row>
    <row r="1066" customFormat="false" ht="15" hidden="false" customHeight="false" outlineLevel="0" collapsed="false">
      <c r="C1066" s="411" t="str">
        <f aca="false">LEFT(F1066,2)</f>
        <v>56</v>
      </c>
      <c r="D1066" s="0" t="s">
        <v>1405</v>
      </c>
      <c r="E1066" s="0" t="str">
        <f aca="false">CONCATENATE(C1066,D1066)</f>
        <v>56Béganne</v>
      </c>
      <c r="F1066" s="0" t="n">
        <v>56011</v>
      </c>
    </row>
    <row r="1067" customFormat="false" ht="15" hidden="false" customHeight="false" outlineLevel="0" collapsed="false">
      <c r="C1067" s="411" t="str">
        <f aca="false">LEFT(F1067,2)</f>
        <v>56</v>
      </c>
      <c r="D1067" s="0" t="s">
        <v>1406</v>
      </c>
      <c r="E1067" s="0" t="str">
        <f aca="false">CONCATENATE(C1067,D1067)</f>
        <v>56Beignon</v>
      </c>
      <c r="F1067" s="0" t="n">
        <v>56012</v>
      </c>
    </row>
    <row r="1068" customFormat="false" ht="15" hidden="false" customHeight="false" outlineLevel="0" collapsed="false">
      <c r="C1068" s="411" t="str">
        <f aca="false">LEFT(F1068,2)</f>
        <v>56</v>
      </c>
      <c r="D1068" s="0" t="s">
        <v>1407</v>
      </c>
      <c r="E1068" s="0" t="str">
        <f aca="false">CONCATENATE(C1068,D1068)</f>
        <v>56Belz</v>
      </c>
      <c r="F1068" s="0" t="n">
        <v>56013</v>
      </c>
    </row>
    <row r="1069" customFormat="false" ht="15" hidden="false" customHeight="false" outlineLevel="0" collapsed="false">
      <c r="C1069" s="411" t="str">
        <f aca="false">LEFT(F1069,2)</f>
        <v>56</v>
      </c>
      <c r="D1069" s="0" t="s">
        <v>1408</v>
      </c>
      <c r="E1069" s="0" t="str">
        <f aca="false">CONCATENATE(C1069,D1069)</f>
        <v>56Berné</v>
      </c>
      <c r="F1069" s="0" t="n">
        <v>56014</v>
      </c>
    </row>
    <row r="1070" customFormat="false" ht="15" hidden="false" customHeight="false" outlineLevel="0" collapsed="false">
      <c r="C1070" s="411" t="str">
        <f aca="false">LEFT(F1070,2)</f>
        <v>56</v>
      </c>
      <c r="D1070" s="0" t="s">
        <v>1409</v>
      </c>
      <c r="E1070" s="0" t="str">
        <f aca="false">CONCATENATE(C1070,D1070)</f>
        <v>56Berric</v>
      </c>
      <c r="F1070" s="0" t="n">
        <v>56015</v>
      </c>
    </row>
    <row r="1071" customFormat="false" ht="15" hidden="false" customHeight="false" outlineLevel="0" collapsed="false">
      <c r="C1071" s="411" t="str">
        <f aca="false">LEFT(F1071,2)</f>
        <v>56</v>
      </c>
      <c r="D1071" s="0" t="s">
        <v>1410</v>
      </c>
      <c r="E1071" s="0" t="str">
        <f aca="false">CONCATENATE(C1071,D1071)</f>
        <v>56Bignan</v>
      </c>
      <c r="F1071" s="0" t="n">
        <v>56017</v>
      </c>
    </row>
    <row r="1072" customFormat="false" ht="15" hidden="false" customHeight="false" outlineLevel="0" collapsed="false">
      <c r="C1072" s="411" t="str">
        <f aca="false">LEFT(F1072,2)</f>
        <v>56</v>
      </c>
      <c r="D1072" s="0" t="s">
        <v>1411</v>
      </c>
      <c r="E1072" s="0" t="str">
        <f aca="false">CONCATENATE(C1072,D1072)</f>
        <v>56Billiers</v>
      </c>
      <c r="F1072" s="0" t="n">
        <v>56018</v>
      </c>
    </row>
    <row r="1073" customFormat="false" ht="15" hidden="false" customHeight="false" outlineLevel="0" collapsed="false">
      <c r="C1073" s="411" t="str">
        <f aca="false">LEFT(F1073,2)</f>
        <v>56</v>
      </c>
      <c r="D1073" s="0" t="s">
        <v>1412</v>
      </c>
      <c r="E1073" s="0" t="str">
        <f aca="false">CONCATENATE(C1073,D1073)</f>
        <v>56Billio</v>
      </c>
      <c r="F1073" s="0" t="n">
        <v>56019</v>
      </c>
    </row>
    <row r="1074" customFormat="false" ht="15" hidden="false" customHeight="false" outlineLevel="0" collapsed="false">
      <c r="C1074" s="411" t="str">
        <f aca="false">LEFT(F1074,2)</f>
        <v>56</v>
      </c>
      <c r="D1074" s="0" t="s">
        <v>1413</v>
      </c>
      <c r="E1074" s="0" t="str">
        <f aca="false">CONCATENATE(C1074,D1074)</f>
        <v>56Bohal</v>
      </c>
      <c r="F1074" s="0" t="n">
        <v>56020</v>
      </c>
    </row>
    <row r="1075" customFormat="false" ht="15" hidden="false" customHeight="false" outlineLevel="0" collapsed="false">
      <c r="C1075" s="411" t="str">
        <f aca="false">LEFT(F1075,2)</f>
        <v>56</v>
      </c>
      <c r="D1075" s="0" t="s">
        <v>1414</v>
      </c>
      <c r="E1075" s="0" t="str">
        <f aca="false">CONCATENATE(C1075,D1075)</f>
        <v>56Bono</v>
      </c>
      <c r="F1075" s="0" t="n">
        <v>56262</v>
      </c>
    </row>
    <row r="1076" customFormat="false" ht="15" hidden="false" customHeight="false" outlineLevel="0" collapsed="false">
      <c r="C1076" s="411" t="str">
        <f aca="false">LEFT(F1076,2)</f>
        <v>56</v>
      </c>
      <c r="D1076" s="0" t="s">
        <v>1415</v>
      </c>
      <c r="E1076" s="0" t="str">
        <f aca="false">CONCATENATE(C1076,D1076)</f>
        <v>56Brandérion</v>
      </c>
      <c r="F1076" s="0" t="n">
        <v>56021</v>
      </c>
    </row>
    <row r="1077" customFormat="false" ht="15" hidden="false" customHeight="false" outlineLevel="0" collapsed="false">
      <c r="C1077" s="411" t="str">
        <f aca="false">LEFT(F1077,2)</f>
        <v>56</v>
      </c>
      <c r="D1077" s="0" t="s">
        <v>1416</v>
      </c>
      <c r="E1077" s="0" t="str">
        <f aca="false">CONCATENATE(C1077,D1077)</f>
        <v>56Brandivy</v>
      </c>
      <c r="F1077" s="0" t="n">
        <v>56022</v>
      </c>
    </row>
    <row r="1078" customFormat="false" ht="15" hidden="false" customHeight="false" outlineLevel="0" collapsed="false">
      <c r="C1078" s="411" t="str">
        <f aca="false">LEFT(F1078,2)</f>
        <v>56</v>
      </c>
      <c r="D1078" s="0" t="s">
        <v>1417</v>
      </c>
      <c r="E1078" s="0" t="str">
        <f aca="false">CONCATENATE(C1078,D1078)</f>
        <v>56Brech</v>
      </c>
      <c r="F1078" s="0" t="n">
        <v>56023</v>
      </c>
    </row>
    <row r="1079" customFormat="false" ht="15" hidden="false" customHeight="false" outlineLevel="0" collapsed="false">
      <c r="C1079" s="411" t="str">
        <f aca="false">LEFT(F1079,2)</f>
        <v>56</v>
      </c>
      <c r="D1079" s="0" t="s">
        <v>1418</v>
      </c>
      <c r="E1079" s="0" t="str">
        <f aca="false">CONCATENATE(C1079,D1079)</f>
        <v>56Bréhan</v>
      </c>
      <c r="F1079" s="0" t="n">
        <v>56024</v>
      </c>
    </row>
    <row r="1080" customFormat="false" ht="15" hidden="false" customHeight="false" outlineLevel="0" collapsed="false">
      <c r="C1080" s="411" t="str">
        <f aca="false">LEFT(F1080,2)</f>
        <v>56</v>
      </c>
      <c r="D1080" s="0" t="s">
        <v>1419</v>
      </c>
      <c r="E1080" s="0" t="str">
        <f aca="false">CONCATENATE(C1080,D1080)</f>
        <v>56Brignac</v>
      </c>
      <c r="F1080" s="0" t="n">
        <v>56025</v>
      </c>
    </row>
    <row r="1081" customFormat="false" ht="15" hidden="false" customHeight="false" outlineLevel="0" collapsed="false">
      <c r="C1081" s="411" t="str">
        <f aca="false">LEFT(F1081,2)</f>
        <v>56</v>
      </c>
      <c r="D1081" s="0" t="s">
        <v>1420</v>
      </c>
      <c r="E1081" s="0" t="str">
        <f aca="false">CONCATENATE(C1081,D1081)</f>
        <v>56Bubry</v>
      </c>
      <c r="F1081" s="0" t="n">
        <v>56026</v>
      </c>
    </row>
    <row r="1082" customFormat="false" ht="15" hidden="false" customHeight="false" outlineLevel="0" collapsed="false">
      <c r="C1082" s="411" t="str">
        <f aca="false">LEFT(F1082,2)</f>
        <v>56</v>
      </c>
      <c r="D1082" s="0" t="s">
        <v>1421</v>
      </c>
      <c r="E1082" s="0" t="str">
        <f aca="false">CONCATENATE(C1082,D1082)</f>
        <v>56Buléon</v>
      </c>
      <c r="F1082" s="0" t="n">
        <v>56027</v>
      </c>
    </row>
    <row r="1083" customFormat="false" ht="15" hidden="false" customHeight="false" outlineLevel="0" collapsed="false">
      <c r="C1083" s="411" t="str">
        <f aca="false">LEFT(F1083,2)</f>
        <v>56</v>
      </c>
      <c r="D1083" s="0" t="s">
        <v>1422</v>
      </c>
      <c r="E1083" s="0" t="str">
        <f aca="false">CONCATENATE(C1083,D1083)</f>
        <v>56Caden</v>
      </c>
      <c r="F1083" s="0" t="n">
        <v>56028</v>
      </c>
    </row>
    <row r="1084" customFormat="false" ht="15" hidden="false" customHeight="false" outlineLevel="0" collapsed="false">
      <c r="C1084" s="411" t="str">
        <f aca="false">LEFT(F1084,2)</f>
        <v>56</v>
      </c>
      <c r="D1084" s="0" t="s">
        <v>1423</v>
      </c>
      <c r="E1084" s="0" t="str">
        <f aca="false">CONCATENATE(C1084,D1084)</f>
        <v>56Calan</v>
      </c>
      <c r="F1084" s="0" t="n">
        <v>56029</v>
      </c>
    </row>
    <row r="1085" customFormat="false" ht="15" hidden="false" customHeight="false" outlineLevel="0" collapsed="false">
      <c r="C1085" s="411" t="str">
        <f aca="false">LEFT(F1085,2)</f>
        <v>56</v>
      </c>
      <c r="D1085" s="0" t="s">
        <v>1424</v>
      </c>
      <c r="E1085" s="0" t="str">
        <f aca="false">CONCATENATE(C1085,D1085)</f>
        <v>56Camoël</v>
      </c>
      <c r="F1085" s="0" t="n">
        <v>56030</v>
      </c>
    </row>
    <row r="1086" customFormat="false" ht="15" hidden="false" customHeight="false" outlineLevel="0" collapsed="false">
      <c r="C1086" s="411" t="str">
        <f aca="false">LEFT(F1086,2)</f>
        <v>56</v>
      </c>
      <c r="D1086" s="0" t="s">
        <v>1425</v>
      </c>
      <c r="E1086" s="0" t="str">
        <f aca="false">CONCATENATE(C1086,D1086)</f>
        <v>56Camors</v>
      </c>
      <c r="F1086" s="0" t="n">
        <v>56031</v>
      </c>
    </row>
    <row r="1087" customFormat="false" ht="15" hidden="false" customHeight="false" outlineLevel="0" collapsed="false">
      <c r="C1087" s="411" t="str">
        <f aca="false">LEFT(F1087,2)</f>
        <v>56</v>
      </c>
      <c r="D1087" s="0" t="s">
        <v>1426</v>
      </c>
      <c r="E1087" s="0" t="str">
        <f aca="false">CONCATENATE(C1087,D1087)</f>
        <v>56Campénéac</v>
      </c>
      <c r="F1087" s="0" t="n">
        <v>56032</v>
      </c>
    </row>
    <row r="1088" customFormat="false" ht="15" hidden="false" customHeight="false" outlineLevel="0" collapsed="false">
      <c r="C1088" s="411" t="str">
        <f aca="false">LEFT(F1088,2)</f>
        <v>56</v>
      </c>
      <c r="D1088" s="0" t="s">
        <v>1427</v>
      </c>
      <c r="E1088" s="0" t="str">
        <f aca="false">CONCATENATE(C1088,D1088)</f>
        <v>56Carentoir</v>
      </c>
      <c r="F1088" s="0" t="n">
        <v>56033</v>
      </c>
    </row>
    <row r="1089" customFormat="false" ht="15" hidden="false" customHeight="false" outlineLevel="0" collapsed="false">
      <c r="C1089" s="411" t="str">
        <f aca="false">LEFT(F1089,2)</f>
        <v>56</v>
      </c>
      <c r="D1089" s="0" t="s">
        <v>1428</v>
      </c>
      <c r="E1089" s="0" t="str">
        <f aca="false">CONCATENATE(C1089,D1089)</f>
        <v>56Carnac</v>
      </c>
      <c r="F1089" s="0" t="n">
        <v>56034</v>
      </c>
    </row>
    <row r="1090" customFormat="false" ht="15" hidden="false" customHeight="false" outlineLevel="0" collapsed="false">
      <c r="C1090" s="411" t="str">
        <f aca="false">LEFT(F1090,2)</f>
        <v>56</v>
      </c>
      <c r="D1090" s="0" t="s">
        <v>1429</v>
      </c>
      <c r="E1090" s="0" t="str">
        <f aca="false">CONCATENATE(C1090,D1090)</f>
        <v>56Caro</v>
      </c>
      <c r="F1090" s="0" t="n">
        <v>56035</v>
      </c>
    </row>
    <row r="1091" customFormat="false" ht="15" hidden="false" customHeight="false" outlineLevel="0" collapsed="false">
      <c r="C1091" s="411" t="str">
        <f aca="false">LEFT(F1091,2)</f>
        <v>56</v>
      </c>
      <c r="D1091" s="0" t="s">
        <v>1430</v>
      </c>
      <c r="E1091" s="0" t="str">
        <f aca="false">CONCATENATE(C1091,D1091)</f>
        <v>56Caudan</v>
      </c>
      <c r="F1091" s="0" t="n">
        <v>56036</v>
      </c>
    </row>
    <row r="1092" customFormat="false" ht="15" hidden="false" customHeight="false" outlineLevel="0" collapsed="false">
      <c r="C1092" s="411" t="str">
        <f aca="false">LEFT(F1092,2)</f>
        <v>56</v>
      </c>
      <c r="D1092" s="0" t="s">
        <v>1431</v>
      </c>
      <c r="E1092" s="0" t="str">
        <f aca="false">CONCATENATE(C1092,D1092)</f>
        <v>56Cléguer</v>
      </c>
      <c r="F1092" s="0" t="n">
        <v>56040</v>
      </c>
    </row>
    <row r="1093" customFormat="false" ht="15" hidden="false" customHeight="false" outlineLevel="0" collapsed="false">
      <c r="C1093" s="411" t="str">
        <f aca="false">LEFT(F1093,2)</f>
        <v>56</v>
      </c>
      <c r="D1093" s="0" t="s">
        <v>1432</v>
      </c>
      <c r="E1093" s="0" t="str">
        <f aca="false">CONCATENATE(C1093,D1093)</f>
        <v>56Cléguérec</v>
      </c>
      <c r="F1093" s="0" t="n">
        <v>56041</v>
      </c>
    </row>
    <row r="1094" customFormat="false" ht="15" hidden="false" customHeight="false" outlineLevel="0" collapsed="false">
      <c r="C1094" s="411" t="str">
        <f aca="false">LEFT(F1094,2)</f>
        <v>56</v>
      </c>
      <c r="D1094" s="0" t="s">
        <v>1433</v>
      </c>
      <c r="E1094" s="0" t="str">
        <f aca="false">CONCATENATE(C1094,D1094)</f>
        <v>56Colpo</v>
      </c>
      <c r="F1094" s="0" t="n">
        <v>56042</v>
      </c>
    </row>
    <row r="1095" customFormat="false" ht="15" hidden="false" customHeight="false" outlineLevel="0" collapsed="false">
      <c r="C1095" s="411" t="str">
        <f aca="false">LEFT(F1095,2)</f>
        <v>56</v>
      </c>
      <c r="D1095" s="0" t="s">
        <v>1434</v>
      </c>
      <c r="E1095" s="0" t="str">
        <f aca="false">CONCATENATE(C1095,D1095)</f>
        <v>56Concoret</v>
      </c>
      <c r="F1095" s="0" t="n">
        <v>56043</v>
      </c>
    </row>
    <row r="1096" customFormat="false" ht="15" hidden="false" customHeight="false" outlineLevel="0" collapsed="false">
      <c r="C1096" s="411" t="str">
        <f aca="false">LEFT(F1096,2)</f>
        <v>56</v>
      </c>
      <c r="D1096" s="0" t="s">
        <v>1435</v>
      </c>
      <c r="E1096" s="0" t="str">
        <f aca="false">CONCATENATE(C1096,D1096)</f>
        <v>56Cournon</v>
      </c>
      <c r="F1096" s="0" t="n">
        <v>56044</v>
      </c>
    </row>
    <row r="1097" customFormat="false" ht="15" hidden="false" customHeight="false" outlineLevel="0" collapsed="false">
      <c r="C1097" s="411" t="str">
        <f aca="false">LEFT(F1097,2)</f>
        <v>56</v>
      </c>
      <c r="D1097" s="0" t="s">
        <v>1436</v>
      </c>
      <c r="E1097" s="0" t="str">
        <f aca="false">CONCATENATE(C1097,D1097)</f>
        <v>56Crac'h</v>
      </c>
      <c r="F1097" s="0" t="n">
        <v>56046</v>
      </c>
    </row>
    <row r="1098" customFormat="false" ht="15" hidden="false" customHeight="false" outlineLevel="0" collapsed="false">
      <c r="C1098" s="411" t="str">
        <f aca="false">LEFT(F1098,2)</f>
        <v>56</v>
      </c>
      <c r="D1098" s="0" t="s">
        <v>1437</v>
      </c>
      <c r="E1098" s="0" t="str">
        <f aca="false">CONCATENATE(C1098,D1098)</f>
        <v>56Crédin</v>
      </c>
      <c r="F1098" s="0" t="n">
        <v>56047</v>
      </c>
    </row>
    <row r="1099" customFormat="false" ht="15" hidden="false" customHeight="false" outlineLevel="0" collapsed="false">
      <c r="C1099" s="411" t="str">
        <f aca="false">LEFT(F1099,2)</f>
        <v>56</v>
      </c>
      <c r="D1099" s="0" t="s">
        <v>1438</v>
      </c>
      <c r="E1099" s="0" t="str">
        <f aca="false">CONCATENATE(C1099,D1099)</f>
        <v>56Croixanvec</v>
      </c>
      <c r="F1099" s="0" t="n">
        <v>56049</v>
      </c>
    </row>
    <row r="1100" customFormat="false" ht="15" hidden="false" customHeight="false" outlineLevel="0" collapsed="false">
      <c r="C1100" s="411" t="str">
        <f aca="false">LEFT(F1100,2)</f>
        <v>56</v>
      </c>
      <c r="D1100" s="0" t="s">
        <v>1439</v>
      </c>
      <c r="E1100" s="0" t="str">
        <f aca="false">CONCATENATE(C1100,D1100)</f>
        <v>56Cruguel</v>
      </c>
      <c r="F1100" s="0" t="n">
        <v>56051</v>
      </c>
    </row>
    <row r="1101" customFormat="false" ht="15" hidden="false" customHeight="false" outlineLevel="0" collapsed="false">
      <c r="C1101" s="411" t="str">
        <f aca="false">LEFT(F1101,2)</f>
        <v>56</v>
      </c>
      <c r="D1101" s="0" t="s">
        <v>1440</v>
      </c>
      <c r="E1101" s="0" t="str">
        <f aca="false">CONCATENATE(C1101,D1101)</f>
        <v>56Damgan</v>
      </c>
      <c r="F1101" s="0" t="n">
        <v>56052</v>
      </c>
    </row>
    <row r="1102" customFormat="false" ht="15" hidden="false" customHeight="false" outlineLevel="0" collapsed="false">
      <c r="C1102" s="411" t="str">
        <f aca="false">LEFT(F1102,2)</f>
        <v>56</v>
      </c>
      <c r="D1102" s="0" t="s">
        <v>1441</v>
      </c>
      <c r="E1102" s="0" t="str">
        <f aca="false">CONCATENATE(C1102,D1102)</f>
        <v>56Elven</v>
      </c>
      <c r="F1102" s="0" t="n">
        <v>56053</v>
      </c>
    </row>
    <row r="1103" customFormat="false" ht="15" hidden="false" customHeight="false" outlineLevel="0" collapsed="false">
      <c r="C1103" s="411" t="str">
        <f aca="false">LEFT(F1103,2)</f>
        <v>56</v>
      </c>
      <c r="D1103" s="0" t="s">
        <v>1442</v>
      </c>
      <c r="E1103" s="0" t="str">
        <f aca="false">CONCATENATE(C1103,D1103)</f>
        <v>56Erdeven</v>
      </c>
      <c r="F1103" s="0" t="n">
        <v>56054</v>
      </c>
    </row>
    <row r="1104" customFormat="false" ht="15" hidden="false" customHeight="false" outlineLevel="0" collapsed="false">
      <c r="C1104" s="411" t="str">
        <f aca="false">LEFT(F1104,2)</f>
        <v>56</v>
      </c>
      <c r="D1104" s="0" t="s">
        <v>1443</v>
      </c>
      <c r="E1104" s="0" t="str">
        <f aca="false">CONCATENATE(C1104,D1104)</f>
        <v>56Étel</v>
      </c>
      <c r="F1104" s="0" t="n">
        <v>56055</v>
      </c>
    </row>
    <row r="1105" customFormat="false" ht="15" hidden="false" customHeight="false" outlineLevel="0" collapsed="false">
      <c r="C1105" s="411" t="str">
        <f aca="false">LEFT(F1105,2)</f>
        <v>56</v>
      </c>
      <c r="D1105" s="0" t="s">
        <v>1444</v>
      </c>
      <c r="E1105" s="0" t="str">
        <f aca="false">CONCATENATE(C1105,D1105)</f>
        <v>56Évellys</v>
      </c>
      <c r="F1105" s="0" t="n">
        <v>56144</v>
      </c>
    </row>
    <row r="1106" customFormat="false" ht="15" hidden="false" customHeight="false" outlineLevel="0" collapsed="false">
      <c r="C1106" s="411" t="str">
        <f aca="false">LEFT(F1106,2)</f>
        <v>56</v>
      </c>
      <c r="D1106" s="0" t="s">
        <v>1445</v>
      </c>
      <c r="E1106" s="0" t="str">
        <f aca="false">CONCATENATE(C1106,D1106)</f>
        <v>56Évriguet</v>
      </c>
      <c r="F1106" s="0" t="n">
        <v>56056</v>
      </c>
    </row>
    <row r="1107" customFormat="false" ht="15" hidden="false" customHeight="false" outlineLevel="0" collapsed="false">
      <c r="C1107" s="411" t="str">
        <f aca="false">LEFT(F1107,2)</f>
        <v>56</v>
      </c>
      <c r="D1107" s="0" t="s">
        <v>1446</v>
      </c>
      <c r="E1107" s="0" t="str">
        <f aca="false">CONCATENATE(C1107,D1107)</f>
        <v>56Férel</v>
      </c>
      <c r="F1107" s="0" t="n">
        <v>56058</v>
      </c>
    </row>
    <row r="1108" customFormat="false" ht="15" hidden="false" customHeight="false" outlineLevel="0" collapsed="false">
      <c r="C1108" s="411" t="str">
        <f aca="false">LEFT(F1108,2)</f>
        <v>56</v>
      </c>
      <c r="D1108" s="0" t="s">
        <v>1447</v>
      </c>
      <c r="E1108" s="0" t="str">
        <f aca="false">CONCATENATE(C1108,D1108)</f>
        <v>56Forges-de-Lanouée</v>
      </c>
      <c r="F1108" s="0" t="n">
        <v>56102</v>
      </c>
    </row>
    <row r="1109" customFormat="false" ht="15" hidden="false" customHeight="false" outlineLevel="0" collapsed="false">
      <c r="C1109" s="411" t="str">
        <f aca="false">LEFT(F1109,2)</f>
        <v>56</v>
      </c>
      <c r="D1109" s="0" t="s">
        <v>1448</v>
      </c>
      <c r="E1109" s="0" t="str">
        <f aca="false">CONCATENATE(C1109,D1109)</f>
        <v>56Gâvres</v>
      </c>
      <c r="F1109" s="0" t="n">
        <v>56062</v>
      </c>
    </row>
    <row r="1110" customFormat="false" ht="15" hidden="false" customHeight="false" outlineLevel="0" collapsed="false">
      <c r="C1110" s="411" t="str">
        <f aca="false">LEFT(F1110,2)</f>
        <v>56</v>
      </c>
      <c r="D1110" s="0" t="s">
        <v>1449</v>
      </c>
      <c r="E1110" s="0" t="str">
        <f aca="false">CONCATENATE(C1110,D1110)</f>
        <v>56Gestel</v>
      </c>
      <c r="F1110" s="0" t="n">
        <v>56063</v>
      </c>
    </row>
    <row r="1111" customFormat="false" ht="15" hidden="false" customHeight="false" outlineLevel="0" collapsed="false">
      <c r="C1111" s="411" t="str">
        <f aca="false">LEFT(F1111,2)</f>
        <v>56</v>
      </c>
      <c r="D1111" s="0" t="s">
        <v>1450</v>
      </c>
      <c r="E1111" s="0" t="str">
        <f aca="false">CONCATENATE(C1111,D1111)</f>
        <v>56Gourhel</v>
      </c>
      <c r="F1111" s="0" t="n">
        <v>56065</v>
      </c>
    </row>
    <row r="1112" customFormat="false" ht="15" hidden="false" customHeight="false" outlineLevel="0" collapsed="false">
      <c r="C1112" s="411" t="str">
        <f aca="false">LEFT(F1112,2)</f>
        <v>56</v>
      </c>
      <c r="D1112" s="0" t="s">
        <v>1451</v>
      </c>
      <c r="E1112" s="0" t="str">
        <f aca="false">CONCATENATE(C1112,D1112)</f>
        <v>56Gourin</v>
      </c>
      <c r="F1112" s="0" t="n">
        <v>56066</v>
      </c>
    </row>
    <row r="1113" customFormat="false" ht="15" hidden="false" customHeight="false" outlineLevel="0" collapsed="false">
      <c r="C1113" s="411" t="str">
        <f aca="false">LEFT(F1113,2)</f>
        <v>56</v>
      </c>
      <c r="D1113" s="0" t="s">
        <v>1452</v>
      </c>
      <c r="E1113" s="0" t="str">
        <f aca="false">CONCATENATE(C1113,D1113)</f>
        <v>56Grand-Champ</v>
      </c>
      <c r="F1113" s="0" t="n">
        <v>56067</v>
      </c>
    </row>
    <row r="1114" customFormat="false" ht="15" hidden="false" customHeight="false" outlineLevel="0" collapsed="false">
      <c r="C1114" s="411" t="str">
        <f aca="false">LEFT(F1114,2)</f>
        <v>56</v>
      </c>
      <c r="D1114" s="0" t="s">
        <v>1453</v>
      </c>
      <c r="E1114" s="0" t="str">
        <f aca="false">CONCATENATE(C1114,D1114)</f>
        <v>56Groix</v>
      </c>
      <c r="F1114" s="0" t="n">
        <v>56069</v>
      </c>
    </row>
    <row r="1115" customFormat="false" ht="15" hidden="false" customHeight="false" outlineLevel="0" collapsed="false">
      <c r="C1115" s="411" t="str">
        <f aca="false">LEFT(F1115,2)</f>
        <v>56</v>
      </c>
      <c r="D1115" s="0" t="s">
        <v>1454</v>
      </c>
      <c r="E1115" s="0" t="str">
        <f aca="false">CONCATENATE(C1115,D1115)</f>
        <v>56Guégon</v>
      </c>
      <c r="F1115" s="0" t="n">
        <v>56070</v>
      </c>
    </row>
    <row r="1116" customFormat="false" ht="15" hidden="false" customHeight="false" outlineLevel="0" collapsed="false">
      <c r="C1116" s="411" t="str">
        <f aca="false">LEFT(F1116,2)</f>
        <v>56</v>
      </c>
      <c r="D1116" s="0" t="s">
        <v>1455</v>
      </c>
      <c r="E1116" s="0" t="str">
        <f aca="false">CONCATENATE(C1116,D1116)</f>
        <v>56Guéhenno</v>
      </c>
      <c r="F1116" s="0" t="n">
        <v>56071</v>
      </c>
    </row>
    <row r="1117" customFormat="false" ht="15" hidden="false" customHeight="false" outlineLevel="0" collapsed="false">
      <c r="C1117" s="411" t="str">
        <f aca="false">LEFT(F1117,2)</f>
        <v>56</v>
      </c>
      <c r="D1117" s="0" t="s">
        <v>1456</v>
      </c>
      <c r="E1117" s="0" t="str">
        <f aca="false">CONCATENATE(C1117,D1117)</f>
        <v>56Gueltas</v>
      </c>
      <c r="F1117" s="0" t="n">
        <v>56072</v>
      </c>
    </row>
    <row r="1118" customFormat="false" ht="15" hidden="false" customHeight="false" outlineLevel="0" collapsed="false">
      <c r="C1118" s="411" t="str">
        <f aca="false">LEFT(F1118,2)</f>
        <v>56</v>
      </c>
      <c r="D1118" s="0" t="s">
        <v>1457</v>
      </c>
      <c r="E1118" s="0" t="str">
        <f aca="false">CONCATENATE(C1118,D1118)</f>
        <v>56Guémené-sur-Scorff</v>
      </c>
      <c r="F1118" s="0" t="n">
        <v>56073</v>
      </c>
    </row>
    <row r="1119" customFormat="false" ht="15" hidden="false" customHeight="false" outlineLevel="0" collapsed="false">
      <c r="C1119" s="411" t="str">
        <f aca="false">LEFT(F1119,2)</f>
        <v>56</v>
      </c>
      <c r="D1119" s="0" t="s">
        <v>1458</v>
      </c>
      <c r="E1119" s="0" t="str">
        <f aca="false">CONCATENATE(C1119,D1119)</f>
        <v>56Guénin</v>
      </c>
      <c r="F1119" s="0" t="n">
        <v>56074</v>
      </c>
    </row>
    <row r="1120" customFormat="false" ht="15" hidden="false" customHeight="false" outlineLevel="0" collapsed="false">
      <c r="C1120" s="411" t="str">
        <f aca="false">LEFT(F1120,2)</f>
        <v>56</v>
      </c>
      <c r="D1120" s="0" t="s">
        <v>1459</v>
      </c>
      <c r="E1120" s="0" t="str">
        <f aca="false">CONCATENATE(C1120,D1120)</f>
        <v>56Guer</v>
      </c>
      <c r="F1120" s="0" t="n">
        <v>56075</v>
      </c>
    </row>
    <row r="1121" customFormat="false" ht="15" hidden="false" customHeight="false" outlineLevel="0" collapsed="false">
      <c r="C1121" s="411" t="str">
        <f aca="false">LEFT(F1121,2)</f>
        <v>56</v>
      </c>
      <c r="D1121" s="0" t="s">
        <v>1460</v>
      </c>
      <c r="E1121" s="0" t="str">
        <f aca="false">CONCATENATE(C1121,D1121)</f>
        <v>56Guern</v>
      </c>
      <c r="F1121" s="0" t="n">
        <v>56076</v>
      </c>
    </row>
    <row r="1122" customFormat="false" ht="15" hidden="false" customHeight="false" outlineLevel="0" collapsed="false">
      <c r="C1122" s="411" t="str">
        <f aca="false">LEFT(F1122,2)</f>
        <v>56</v>
      </c>
      <c r="D1122" s="0" t="s">
        <v>1461</v>
      </c>
      <c r="E1122" s="0" t="str">
        <f aca="false">CONCATENATE(C1122,D1122)</f>
        <v>56Guidel</v>
      </c>
      <c r="F1122" s="0" t="n">
        <v>56078</v>
      </c>
    </row>
    <row r="1123" customFormat="false" ht="15" hidden="false" customHeight="false" outlineLevel="0" collapsed="false">
      <c r="C1123" s="411" t="str">
        <f aca="false">LEFT(F1123,2)</f>
        <v>56</v>
      </c>
      <c r="D1123" s="0" t="s">
        <v>1462</v>
      </c>
      <c r="E1123" s="0" t="str">
        <f aca="false">CONCATENATE(C1123,D1123)</f>
        <v>56Guillac</v>
      </c>
      <c r="F1123" s="0" t="n">
        <v>56079</v>
      </c>
    </row>
    <row r="1124" customFormat="false" ht="15" hidden="false" customHeight="false" outlineLevel="0" collapsed="false">
      <c r="C1124" s="411" t="str">
        <f aca="false">LEFT(F1124,2)</f>
        <v>56</v>
      </c>
      <c r="D1124" s="0" t="s">
        <v>1463</v>
      </c>
      <c r="E1124" s="0" t="str">
        <f aca="false">CONCATENATE(C1124,D1124)</f>
        <v>56Guilliers</v>
      </c>
      <c r="F1124" s="0" t="n">
        <v>56080</v>
      </c>
    </row>
    <row r="1125" customFormat="false" ht="15" hidden="false" customHeight="false" outlineLevel="0" collapsed="false">
      <c r="C1125" s="411" t="str">
        <f aca="false">LEFT(F1125,2)</f>
        <v>56</v>
      </c>
      <c r="D1125" s="0" t="s">
        <v>1464</v>
      </c>
      <c r="E1125" s="0" t="str">
        <f aca="false">CONCATENATE(C1125,D1125)</f>
        <v>56Guiscriff</v>
      </c>
      <c r="F1125" s="0" t="n">
        <v>56081</v>
      </c>
    </row>
    <row r="1126" customFormat="false" ht="15" hidden="false" customHeight="false" outlineLevel="0" collapsed="false">
      <c r="C1126" s="411" t="str">
        <f aca="false">LEFT(F1126,2)</f>
        <v>56</v>
      </c>
      <c r="D1126" s="0" t="s">
        <v>1465</v>
      </c>
      <c r="E1126" s="0" t="str">
        <f aca="false">CONCATENATE(C1126,D1126)</f>
        <v>56Helléan</v>
      </c>
      <c r="F1126" s="0" t="n">
        <v>56082</v>
      </c>
    </row>
    <row r="1127" customFormat="false" ht="15" hidden="false" customHeight="false" outlineLevel="0" collapsed="false">
      <c r="C1127" s="411" t="str">
        <f aca="false">LEFT(F1127,2)</f>
        <v>56</v>
      </c>
      <c r="D1127" s="0" t="s">
        <v>1466</v>
      </c>
      <c r="E1127" s="0" t="str">
        <f aca="false">CONCATENATE(C1127,D1127)</f>
        <v>56Hennebont</v>
      </c>
      <c r="F1127" s="0" t="n">
        <v>56083</v>
      </c>
    </row>
    <row r="1128" customFormat="false" ht="15" hidden="false" customHeight="false" outlineLevel="0" collapsed="false">
      <c r="C1128" s="411" t="str">
        <f aca="false">LEFT(F1128,2)</f>
        <v>56</v>
      </c>
      <c r="D1128" s="0" t="s">
        <v>1467</v>
      </c>
      <c r="E1128" s="0" t="str">
        <f aca="false">CONCATENATE(C1128,D1128)</f>
        <v>56Hœdic</v>
      </c>
      <c r="F1128" s="0" t="n">
        <v>56085</v>
      </c>
    </row>
    <row r="1129" customFormat="false" ht="15" hidden="false" customHeight="false" outlineLevel="0" collapsed="false">
      <c r="C1129" s="411" t="str">
        <f aca="false">LEFT(F1129,2)</f>
        <v>56</v>
      </c>
      <c r="D1129" s="0" t="s">
        <v>1468</v>
      </c>
      <c r="E1129" s="0" t="str">
        <f aca="false">CONCATENATE(C1129,D1129)</f>
        <v>56Île-aux-Moines</v>
      </c>
      <c r="F1129" s="0" t="n">
        <v>56087</v>
      </c>
    </row>
    <row r="1130" customFormat="false" ht="15" hidden="false" customHeight="false" outlineLevel="0" collapsed="false">
      <c r="C1130" s="411" t="str">
        <f aca="false">LEFT(F1130,2)</f>
        <v>56</v>
      </c>
      <c r="D1130" s="0" t="s">
        <v>1469</v>
      </c>
      <c r="E1130" s="0" t="str">
        <f aca="false">CONCATENATE(C1130,D1130)</f>
        <v>56Île-d'Arz</v>
      </c>
      <c r="F1130" s="0" t="n">
        <v>56088</v>
      </c>
    </row>
    <row r="1131" customFormat="false" ht="15" hidden="false" customHeight="false" outlineLevel="0" collapsed="false">
      <c r="C1131" s="411" t="str">
        <f aca="false">LEFT(F1131,2)</f>
        <v>56</v>
      </c>
      <c r="D1131" s="0" t="s">
        <v>1470</v>
      </c>
      <c r="E1131" s="0" t="str">
        <f aca="false">CONCATENATE(C1131,D1131)</f>
        <v>56Île-d'Houat</v>
      </c>
      <c r="F1131" s="0" t="n">
        <v>56086</v>
      </c>
    </row>
    <row r="1132" customFormat="false" ht="15" hidden="false" customHeight="false" outlineLevel="0" collapsed="false">
      <c r="C1132" s="411" t="str">
        <f aca="false">LEFT(F1132,2)</f>
        <v>56</v>
      </c>
      <c r="D1132" s="0" t="s">
        <v>1471</v>
      </c>
      <c r="E1132" s="0" t="str">
        <f aca="false">CONCATENATE(C1132,D1132)</f>
        <v>56Inguiniel</v>
      </c>
      <c r="F1132" s="0" t="n">
        <v>56089</v>
      </c>
    </row>
    <row r="1133" customFormat="false" ht="15" hidden="false" customHeight="false" outlineLevel="0" collapsed="false">
      <c r="C1133" s="411" t="str">
        <f aca="false">LEFT(F1133,2)</f>
        <v>56</v>
      </c>
      <c r="D1133" s="0" t="s">
        <v>1472</v>
      </c>
      <c r="E1133" s="0" t="str">
        <f aca="false">CONCATENATE(C1133,D1133)</f>
        <v>56Inzinzac-Lochrist</v>
      </c>
      <c r="F1133" s="0" t="n">
        <v>56090</v>
      </c>
    </row>
    <row r="1134" customFormat="false" ht="15" hidden="false" customHeight="false" outlineLevel="0" collapsed="false">
      <c r="C1134" s="411" t="str">
        <f aca="false">LEFT(F1134,2)</f>
        <v>56</v>
      </c>
      <c r="D1134" s="0" t="s">
        <v>1473</v>
      </c>
      <c r="E1134" s="0" t="str">
        <f aca="false">CONCATENATE(C1134,D1134)</f>
        <v>56Josselin</v>
      </c>
      <c r="F1134" s="0" t="n">
        <v>56091</v>
      </c>
    </row>
    <row r="1135" customFormat="false" ht="15" hidden="false" customHeight="false" outlineLevel="0" collapsed="false">
      <c r="C1135" s="411" t="str">
        <f aca="false">LEFT(F1135,2)</f>
        <v>56</v>
      </c>
      <c r="D1135" s="0" t="s">
        <v>1474</v>
      </c>
      <c r="E1135" s="0" t="str">
        <f aca="false">CONCATENATE(C1135,D1135)</f>
        <v>56Kerfourn</v>
      </c>
      <c r="F1135" s="0" t="n">
        <v>56092</v>
      </c>
    </row>
    <row r="1136" customFormat="false" ht="15" hidden="false" customHeight="false" outlineLevel="0" collapsed="false">
      <c r="C1136" s="411" t="str">
        <f aca="false">LEFT(F1136,2)</f>
        <v>56</v>
      </c>
      <c r="D1136" s="0" t="s">
        <v>1475</v>
      </c>
      <c r="E1136" s="0" t="str">
        <f aca="false">CONCATENATE(C1136,D1136)</f>
        <v>56Kergrist</v>
      </c>
      <c r="F1136" s="0" t="n">
        <v>56093</v>
      </c>
    </row>
    <row r="1137" customFormat="false" ht="15" hidden="false" customHeight="false" outlineLevel="0" collapsed="false">
      <c r="C1137" s="411" t="str">
        <f aca="false">LEFT(F1137,2)</f>
        <v>56</v>
      </c>
      <c r="D1137" s="0" t="s">
        <v>1476</v>
      </c>
      <c r="E1137" s="0" t="str">
        <f aca="false">CONCATENATE(C1137,D1137)</f>
        <v>56Kernascléden</v>
      </c>
      <c r="F1137" s="0" t="n">
        <v>56264</v>
      </c>
    </row>
    <row r="1138" customFormat="false" ht="15" hidden="false" customHeight="false" outlineLevel="0" collapsed="false">
      <c r="C1138" s="411" t="str">
        <f aca="false">LEFT(F1138,2)</f>
        <v>56</v>
      </c>
      <c r="D1138" s="0" t="s">
        <v>1477</v>
      </c>
      <c r="E1138" s="0" t="str">
        <f aca="false">CONCATENATE(C1138,D1138)</f>
        <v>56Kervignac</v>
      </c>
      <c r="F1138" s="0" t="n">
        <v>56094</v>
      </c>
    </row>
    <row r="1139" customFormat="false" ht="15" hidden="false" customHeight="false" outlineLevel="0" collapsed="false">
      <c r="C1139" s="411" t="str">
        <f aca="false">LEFT(F1139,2)</f>
        <v>56</v>
      </c>
      <c r="D1139" s="0" t="s">
        <v>513</v>
      </c>
      <c r="E1139" s="0" t="str">
        <f aca="false">CONCATENATE(C1139,D1139)</f>
        <v>56La Chapelle-Neuve</v>
      </c>
      <c r="F1139" s="0" t="n">
        <v>56039</v>
      </c>
    </row>
    <row r="1140" customFormat="false" ht="15" hidden="false" customHeight="false" outlineLevel="0" collapsed="false">
      <c r="C1140" s="411" t="str">
        <f aca="false">LEFT(F1140,2)</f>
        <v>56</v>
      </c>
      <c r="D1140" s="0" t="s">
        <v>1478</v>
      </c>
      <c r="E1140" s="0" t="str">
        <f aca="false">CONCATENATE(C1140,D1140)</f>
        <v>56La Croix-Helléan</v>
      </c>
      <c r="F1140" s="0" t="n">
        <v>56050</v>
      </c>
    </row>
    <row r="1141" customFormat="false" ht="15" hidden="false" customHeight="false" outlineLevel="0" collapsed="false">
      <c r="C1141" s="411" t="str">
        <f aca="false">LEFT(F1141,2)</f>
        <v>56</v>
      </c>
      <c r="D1141" s="0" t="s">
        <v>1479</v>
      </c>
      <c r="E1141" s="0" t="str">
        <f aca="false">CONCATENATE(C1141,D1141)</f>
        <v>56La Gacilly</v>
      </c>
      <c r="F1141" s="0" t="n">
        <v>56061</v>
      </c>
    </row>
    <row r="1142" customFormat="false" ht="15" hidden="false" customHeight="false" outlineLevel="0" collapsed="false">
      <c r="C1142" s="411" t="str">
        <f aca="false">LEFT(F1142,2)</f>
        <v>56</v>
      </c>
      <c r="D1142" s="0" t="s">
        <v>1480</v>
      </c>
      <c r="E1142" s="0" t="str">
        <f aca="false">CONCATENATE(C1142,D1142)</f>
        <v>56La Grée-Saint-Laurent</v>
      </c>
      <c r="F1142" s="0" t="n">
        <v>56068</v>
      </c>
    </row>
    <row r="1143" customFormat="false" ht="15" hidden="false" customHeight="false" outlineLevel="0" collapsed="false">
      <c r="C1143" s="411" t="str">
        <f aca="false">LEFT(F1143,2)</f>
        <v>56</v>
      </c>
      <c r="D1143" s="0" t="s">
        <v>1481</v>
      </c>
      <c r="E1143" s="0" t="str">
        <f aca="false">CONCATENATE(C1143,D1143)</f>
        <v>56La Roche-Bernard</v>
      </c>
      <c r="F1143" s="0" t="n">
        <v>56195</v>
      </c>
    </row>
    <row r="1144" customFormat="false" ht="15" hidden="false" customHeight="false" outlineLevel="0" collapsed="false">
      <c r="C1144" s="411" t="str">
        <f aca="false">LEFT(F1144,2)</f>
        <v>56</v>
      </c>
      <c r="D1144" s="0" t="s">
        <v>1482</v>
      </c>
      <c r="E1144" s="0" t="str">
        <f aca="false">CONCATENATE(C1144,D1144)</f>
        <v>56La Trinité-Porhoët</v>
      </c>
      <c r="F1144" s="0" t="n">
        <v>56257</v>
      </c>
    </row>
    <row r="1145" customFormat="false" ht="15" hidden="false" customHeight="false" outlineLevel="0" collapsed="false">
      <c r="C1145" s="411" t="str">
        <f aca="false">LEFT(F1145,2)</f>
        <v>56</v>
      </c>
      <c r="D1145" s="0" t="s">
        <v>1483</v>
      </c>
      <c r="E1145" s="0" t="str">
        <f aca="false">CONCATENATE(C1145,D1145)</f>
        <v>56La Trinité-sur-Mer</v>
      </c>
      <c r="F1145" s="0" t="n">
        <v>56258</v>
      </c>
    </row>
    <row r="1146" customFormat="false" ht="15" hidden="false" customHeight="false" outlineLevel="0" collapsed="false">
      <c r="C1146" s="411" t="str">
        <f aca="false">LEFT(F1146,2)</f>
        <v>56</v>
      </c>
      <c r="D1146" s="0" t="s">
        <v>1484</v>
      </c>
      <c r="E1146" s="0" t="str">
        <f aca="false">CONCATENATE(C1146,D1146)</f>
        <v>56La Trinité-Surzur</v>
      </c>
      <c r="F1146" s="0" t="n">
        <v>56259</v>
      </c>
    </row>
    <row r="1147" customFormat="false" ht="15" hidden="false" customHeight="false" outlineLevel="0" collapsed="false">
      <c r="C1147" s="411" t="str">
        <f aca="false">LEFT(F1147,2)</f>
        <v>56</v>
      </c>
      <c r="D1147" s="0" t="s">
        <v>1485</v>
      </c>
      <c r="E1147" s="0" t="str">
        <f aca="false">CONCATENATE(C1147,D1147)</f>
        <v>56La Vraie-Croix</v>
      </c>
      <c r="F1147" s="0" t="n">
        <v>56261</v>
      </c>
    </row>
    <row r="1148" customFormat="false" ht="15" hidden="false" customHeight="false" outlineLevel="0" collapsed="false">
      <c r="C1148" s="411" t="str">
        <f aca="false">LEFT(F1148,2)</f>
        <v>56</v>
      </c>
      <c r="D1148" s="0" t="s">
        <v>1486</v>
      </c>
      <c r="E1148" s="0" t="str">
        <f aca="false">CONCATENATE(C1148,D1148)</f>
        <v>56Landaul</v>
      </c>
      <c r="F1148" s="0" t="n">
        <v>56096</v>
      </c>
    </row>
    <row r="1149" customFormat="false" ht="15" hidden="false" customHeight="false" outlineLevel="0" collapsed="false">
      <c r="C1149" s="411" t="str">
        <f aca="false">LEFT(F1149,2)</f>
        <v>56</v>
      </c>
      <c r="D1149" s="0" t="s">
        <v>1487</v>
      </c>
      <c r="E1149" s="0" t="str">
        <f aca="false">CONCATENATE(C1149,D1149)</f>
        <v>56Landévant</v>
      </c>
      <c r="F1149" s="0" t="n">
        <v>56097</v>
      </c>
    </row>
    <row r="1150" customFormat="false" ht="15" hidden="false" customHeight="false" outlineLevel="0" collapsed="false">
      <c r="C1150" s="411" t="str">
        <f aca="false">LEFT(F1150,2)</f>
        <v>56</v>
      </c>
      <c r="D1150" s="0" t="s">
        <v>1488</v>
      </c>
      <c r="E1150" s="0" t="str">
        <f aca="false">CONCATENATE(C1150,D1150)</f>
        <v>56Lanester</v>
      </c>
      <c r="F1150" s="0" t="n">
        <v>56098</v>
      </c>
    </row>
    <row r="1151" customFormat="false" ht="15" hidden="false" customHeight="false" outlineLevel="0" collapsed="false">
      <c r="C1151" s="411" t="str">
        <f aca="false">LEFT(F1151,2)</f>
        <v>56</v>
      </c>
      <c r="D1151" s="0" t="s">
        <v>1489</v>
      </c>
      <c r="E1151" s="0" t="str">
        <f aca="false">CONCATENATE(C1151,D1151)</f>
        <v>56Langoëlan</v>
      </c>
      <c r="F1151" s="0" t="n">
        <v>56099</v>
      </c>
    </row>
    <row r="1152" customFormat="false" ht="15" hidden="false" customHeight="false" outlineLevel="0" collapsed="false">
      <c r="C1152" s="411" t="str">
        <f aca="false">LEFT(F1152,2)</f>
        <v>56</v>
      </c>
      <c r="D1152" s="0" t="s">
        <v>1490</v>
      </c>
      <c r="E1152" s="0" t="str">
        <f aca="false">CONCATENATE(C1152,D1152)</f>
        <v>56Langonnet</v>
      </c>
      <c r="F1152" s="0" t="n">
        <v>56100</v>
      </c>
    </row>
    <row r="1153" customFormat="false" ht="15" hidden="false" customHeight="false" outlineLevel="0" collapsed="false">
      <c r="C1153" s="411" t="str">
        <f aca="false">LEFT(F1153,2)</f>
        <v>56</v>
      </c>
      <c r="D1153" s="0" t="s">
        <v>1491</v>
      </c>
      <c r="E1153" s="0" t="str">
        <f aca="false">CONCATENATE(C1153,D1153)</f>
        <v>56Languidic</v>
      </c>
      <c r="F1153" s="0" t="n">
        <v>56101</v>
      </c>
    </row>
    <row r="1154" customFormat="false" ht="15" hidden="false" customHeight="false" outlineLevel="0" collapsed="false">
      <c r="C1154" s="411" t="str">
        <f aca="false">LEFT(F1154,2)</f>
        <v>56</v>
      </c>
      <c r="D1154" s="0" t="s">
        <v>1492</v>
      </c>
      <c r="E1154" s="0" t="str">
        <f aca="false">CONCATENATE(C1154,D1154)</f>
        <v>56Lantillac</v>
      </c>
      <c r="F1154" s="0" t="n">
        <v>56103</v>
      </c>
    </row>
    <row r="1155" customFormat="false" ht="15" hidden="false" customHeight="false" outlineLevel="0" collapsed="false">
      <c r="C1155" s="411" t="str">
        <f aca="false">LEFT(F1155,2)</f>
        <v>56</v>
      </c>
      <c r="D1155" s="0" t="s">
        <v>1493</v>
      </c>
      <c r="E1155" s="0" t="str">
        <f aca="false">CONCATENATE(C1155,D1155)</f>
        <v>56Lanvaudan</v>
      </c>
      <c r="F1155" s="0" t="n">
        <v>56104</v>
      </c>
    </row>
    <row r="1156" customFormat="false" ht="15" hidden="false" customHeight="false" outlineLevel="0" collapsed="false">
      <c r="C1156" s="411" t="str">
        <f aca="false">LEFT(F1156,2)</f>
        <v>56</v>
      </c>
      <c r="D1156" s="0" t="s">
        <v>1494</v>
      </c>
      <c r="E1156" s="0" t="str">
        <f aca="false">CONCATENATE(C1156,D1156)</f>
        <v>56Lanvénégen</v>
      </c>
      <c r="F1156" s="0" t="n">
        <v>56105</v>
      </c>
    </row>
    <row r="1157" customFormat="false" ht="15" hidden="false" customHeight="false" outlineLevel="0" collapsed="false">
      <c r="C1157" s="411" t="str">
        <f aca="false">LEFT(F1157,2)</f>
        <v>56</v>
      </c>
      <c r="D1157" s="0" t="s">
        <v>1495</v>
      </c>
      <c r="E1157" s="0" t="str">
        <f aca="false">CONCATENATE(C1157,D1157)</f>
        <v>56Larmor-Baden</v>
      </c>
      <c r="F1157" s="0" t="n">
        <v>56106</v>
      </c>
    </row>
    <row r="1158" customFormat="false" ht="15" hidden="false" customHeight="false" outlineLevel="0" collapsed="false">
      <c r="C1158" s="411" t="str">
        <f aca="false">LEFT(F1158,2)</f>
        <v>56</v>
      </c>
      <c r="D1158" s="0" t="s">
        <v>1496</v>
      </c>
      <c r="E1158" s="0" t="str">
        <f aca="false">CONCATENATE(C1158,D1158)</f>
        <v>56Larmor-Plage</v>
      </c>
      <c r="F1158" s="0" t="n">
        <v>56107</v>
      </c>
    </row>
    <row r="1159" customFormat="false" ht="15" hidden="false" customHeight="false" outlineLevel="0" collapsed="false">
      <c r="C1159" s="411" t="str">
        <f aca="false">LEFT(F1159,2)</f>
        <v>56</v>
      </c>
      <c r="D1159" s="0" t="s">
        <v>1497</v>
      </c>
      <c r="E1159" s="0" t="str">
        <f aca="false">CONCATENATE(C1159,D1159)</f>
        <v>56Larré</v>
      </c>
      <c r="F1159" s="0" t="n">
        <v>56108</v>
      </c>
    </row>
    <row r="1160" customFormat="false" ht="15" hidden="false" customHeight="false" outlineLevel="0" collapsed="false">
      <c r="C1160" s="411" t="str">
        <f aca="false">LEFT(F1160,2)</f>
        <v>56</v>
      </c>
      <c r="D1160" s="0" t="s">
        <v>1498</v>
      </c>
      <c r="E1160" s="0" t="str">
        <f aca="false">CONCATENATE(C1160,D1160)</f>
        <v>56Lauzach</v>
      </c>
      <c r="F1160" s="0" t="n">
        <v>56109</v>
      </c>
    </row>
    <row r="1161" customFormat="false" ht="15" hidden="false" customHeight="false" outlineLevel="0" collapsed="false">
      <c r="C1161" s="411" t="str">
        <f aca="false">LEFT(F1161,2)</f>
        <v>56</v>
      </c>
      <c r="D1161" s="0" t="s">
        <v>1499</v>
      </c>
      <c r="E1161" s="0" t="str">
        <f aca="false">CONCATENATE(C1161,D1161)</f>
        <v>56Le Cours</v>
      </c>
      <c r="F1161" s="0" t="n">
        <v>56045</v>
      </c>
    </row>
    <row r="1162" customFormat="false" ht="15" hidden="false" customHeight="false" outlineLevel="0" collapsed="false">
      <c r="C1162" s="411" t="str">
        <f aca="false">LEFT(F1162,2)</f>
        <v>56</v>
      </c>
      <c r="D1162" s="0" t="s">
        <v>1500</v>
      </c>
      <c r="E1162" s="0" t="str">
        <f aca="false">CONCATENATE(C1162,D1162)</f>
        <v>56Le Croisty</v>
      </c>
      <c r="F1162" s="0" t="n">
        <v>56048</v>
      </c>
    </row>
    <row r="1163" customFormat="false" ht="15" hidden="false" customHeight="false" outlineLevel="0" collapsed="false">
      <c r="C1163" s="411" t="str">
        <f aca="false">LEFT(F1163,2)</f>
        <v>56</v>
      </c>
      <c r="D1163" s="0" t="s">
        <v>550</v>
      </c>
      <c r="E1163" s="0" t="str">
        <f aca="false">CONCATENATE(C1163,D1163)</f>
        <v>56Le Faouët</v>
      </c>
      <c r="F1163" s="0" t="n">
        <v>56057</v>
      </c>
    </row>
    <row r="1164" customFormat="false" ht="15" hidden="false" customHeight="false" outlineLevel="0" collapsed="false">
      <c r="C1164" s="411" t="str">
        <f aca="false">LEFT(F1164,2)</f>
        <v>56</v>
      </c>
      <c r="D1164" s="0" t="s">
        <v>1501</v>
      </c>
      <c r="E1164" s="0" t="str">
        <f aca="false">CONCATENATE(C1164,D1164)</f>
        <v>56Le Guerno</v>
      </c>
      <c r="F1164" s="0" t="n">
        <v>56077</v>
      </c>
    </row>
    <row r="1165" customFormat="false" ht="15" hidden="false" customHeight="false" outlineLevel="0" collapsed="false">
      <c r="C1165" s="411" t="str">
        <f aca="false">LEFT(F1165,2)</f>
        <v>56</v>
      </c>
      <c r="D1165" s="0" t="s">
        <v>1502</v>
      </c>
      <c r="E1165" s="0" t="str">
        <f aca="false">CONCATENATE(C1165,D1165)</f>
        <v>56Le Hézo</v>
      </c>
      <c r="F1165" s="0" t="n">
        <v>56084</v>
      </c>
    </row>
    <row r="1166" customFormat="false" ht="15" hidden="false" customHeight="false" outlineLevel="0" collapsed="false">
      <c r="C1166" s="411" t="str">
        <f aca="false">LEFT(F1166,2)</f>
        <v>56</v>
      </c>
      <c r="D1166" s="0" t="s">
        <v>1503</v>
      </c>
      <c r="E1166" s="0" t="str">
        <f aca="false">CONCATENATE(C1166,D1166)</f>
        <v>56Le Palais</v>
      </c>
      <c r="F1166" s="0" t="n">
        <v>56152</v>
      </c>
    </row>
    <row r="1167" customFormat="false" ht="15" hidden="false" customHeight="false" outlineLevel="0" collapsed="false">
      <c r="C1167" s="411" t="str">
        <f aca="false">LEFT(F1167,2)</f>
        <v>56</v>
      </c>
      <c r="D1167" s="0" t="s">
        <v>1504</v>
      </c>
      <c r="E1167" s="0" t="str">
        <f aca="false">CONCATENATE(C1167,D1167)</f>
        <v>56Le Saint</v>
      </c>
      <c r="F1167" s="0" t="n">
        <v>56201</v>
      </c>
    </row>
    <row r="1168" customFormat="false" ht="15" hidden="false" customHeight="false" outlineLevel="0" collapsed="false">
      <c r="C1168" s="411" t="str">
        <f aca="false">LEFT(F1168,2)</f>
        <v>56</v>
      </c>
      <c r="D1168" s="0" t="s">
        <v>1505</v>
      </c>
      <c r="E1168" s="0" t="str">
        <f aca="false">CONCATENATE(C1168,D1168)</f>
        <v>56Le Sourn</v>
      </c>
      <c r="F1168" s="0" t="n">
        <v>56246</v>
      </c>
    </row>
    <row r="1169" customFormat="false" ht="15" hidden="false" customHeight="false" outlineLevel="0" collapsed="false">
      <c r="C1169" s="411" t="str">
        <f aca="false">LEFT(F1169,2)</f>
        <v>56</v>
      </c>
      <c r="D1169" s="0" t="s">
        <v>1506</v>
      </c>
      <c r="E1169" s="0" t="str">
        <f aca="false">CONCATENATE(C1169,D1169)</f>
        <v>56Le Tour-du-Parc</v>
      </c>
      <c r="F1169" s="0" t="n">
        <v>56252</v>
      </c>
    </row>
    <row r="1170" customFormat="false" ht="15" hidden="false" customHeight="false" outlineLevel="0" collapsed="false">
      <c r="C1170" s="411" t="str">
        <f aca="false">LEFT(F1170,2)</f>
        <v>56</v>
      </c>
      <c r="D1170" s="0" t="s">
        <v>1507</v>
      </c>
      <c r="E1170" s="0" t="str">
        <f aca="false">CONCATENATE(C1170,D1170)</f>
        <v>56Les Fougerêts</v>
      </c>
      <c r="F1170" s="0" t="n">
        <v>56060</v>
      </c>
    </row>
    <row r="1171" customFormat="false" ht="15" hidden="false" customHeight="false" outlineLevel="0" collapsed="false">
      <c r="C1171" s="411" t="str">
        <f aca="false">LEFT(F1171,2)</f>
        <v>56</v>
      </c>
      <c r="D1171" s="0" t="s">
        <v>1508</v>
      </c>
      <c r="E1171" s="0" t="str">
        <f aca="false">CONCATENATE(C1171,D1171)</f>
        <v>56Lignol</v>
      </c>
      <c r="F1171" s="0" t="n">
        <v>56110</v>
      </c>
    </row>
    <row r="1172" customFormat="false" ht="15" hidden="false" customHeight="false" outlineLevel="0" collapsed="false">
      <c r="C1172" s="411" t="str">
        <f aca="false">LEFT(F1172,2)</f>
        <v>56</v>
      </c>
      <c r="D1172" s="0" t="s">
        <v>1509</v>
      </c>
      <c r="E1172" s="0" t="str">
        <f aca="false">CONCATENATE(C1172,D1172)</f>
        <v>56Limerzel</v>
      </c>
      <c r="F1172" s="0" t="n">
        <v>56111</v>
      </c>
    </row>
    <row r="1173" customFormat="false" ht="15" hidden="false" customHeight="false" outlineLevel="0" collapsed="false">
      <c r="C1173" s="411" t="str">
        <f aca="false">LEFT(F1173,2)</f>
        <v>56</v>
      </c>
      <c r="D1173" s="0" t="s">
        <v>1510</v>
      </c>
      <c r="E1173" s="0" t="str">
        <f aca="false">CONCATENATE(C1173,D1173)</f>
        <v>56Lizio</v>
      </c>
      <c r="F1173" s="0" t="n">
        <v>56112</v>
      </c>
    </row>
    <row r="1174" customFormat="false" ht="15" hidden="false" customHeight="false" outlineLevel="0" collapsed="false">
      <c r="C1174" s="411" t="str">
        <f aca="false">LEFT(F1174,2)</f>
        <v>56</v>
      </c>
      <c r="D1174" s="0" t="s">
        <v>1511</v>
      </c>
      <c r="E1174" s="0" t="str">
        <f aca="false">CONCATENATE(C1174,D1174)</f>
        <v>56Locmalo</v>
      </c>
      <c r="F1174" s="0" t="n">
        <v>56113</v>
      </c>
    </row>
    <row r="1175" customFormat="false" ht="15" hidden="false" customHeight="false" outlineLevel="0" collapsed="false">
      <c r="C1175" s="411" t="str">
        <f aca="false">LEFT(F1175,2)</f>
        <v>56</v>
      </c>
      <c r="D1175" s="0" t="s">
        <v>1512</v>
      </c>
      <c r="E1175" s="0" t="str">
        <f aca="false">CONCATENATE(C1175,D1175)</f>
        <v>56Locmaria</v>
      </c>
      <c r="F1175" s="0" t="n">
        <v>56114</v>
      </c>
    </row>
    <row r="1176" customFormat="false" ht="15" hidden="false" customHeight="false" outlineLevel="0" collapsed="false">
      <c r="C1176" s="411" t="str">
        <f aca="false">LEFT(F1176,2)</f>
        <v>56</v>
      </c>
      <c r="D1176" s="0" t="s">
        <v>1513</v>
      </c>
      <c r="E1176" s="0" t="str">
        <f aca="false">CONCATENATE(C1176,D1176)</f>
        <v>56Locmaria-Grand-Champ</v>
      </c>
      <c r="F1176" s="0" t="n">
        <v>56115</v>
      </c>
    </row>
    <row r="1177" customFormat="false" ht="15" hidden="false" customHeight="false" outlineLevel="0" collapsed="false">
      <c r="C1177" s="411" t="str">
        <f aca="false">LEFT(F1177,2)</f>
        <v>56</v>
      </c>
      <c r="D1177" s="0" t="s">
        <v>1514</v>
      </c>
      <c r="E1177" s="0" t="str">
        <f aca="false">CONCATENATE(C1177,D1177)</f>
        <v>56Locmariaquer</v>
      </c>
      <c r="F1177" s="0" t="n">
        <v>56116</v>
      </c>
    </row>
    <row r="1178" customFormat="false" ht="15" hidden="false" customHeight="false" outlineLevel="0" collapsed="false">
      <c r="C1178" s="411" t="str">
        <f aca="false">LEFT(F1178,2)</f>
        <v>56</v>
      </c>
      <c r="D1178" s="0" t="s">
        <v>1515</v>
      </c>
      <c r="E1178" s="0" t="str">
        <f aca="false">CONCATENATE(C1178,D1178)</f>
        <v>56Locminé</v>
      </c>
      <c r="F1178" s="0" t="n">
        <v>56117</v>
      </c>
    </row>
    <row r="1179" customFormat="false" ht="15" hidden="false" customHeight="false" outlineLevel="0" collapsed="false">
      <c r="C1179" s="411" t="str">
        <f aca="false">LEFT(F1179,2)</f>
        <v>56</v>
      </c>
      <c r="D1179" s="0" t="s">
        <v>1516</v>
      </c>
      <c r="E1179" s="0" t="str">
        <f aca="false">CONCATENATE(C1179,D1179)</f>
        <v>56Locmiquélic</v>
      </c>
      <c r="F1179" s="0" t="n">
        <v>56118</v>
      </c>
    </row>
    <row r="1180" customFormat="false" ht="15" hidden="false" customHeight="false" outlineLevel="0" collapsed="false">
      <c r="C1180" s="411" t="str">
        <f aca="false">LEFT(F1180,2)</f>
        <v>56</v>
      </c>
      <c r="D1180" s="0" t="s">
        <v>1517</v>
      </c>
      <c r="E1180" s="0" t="str">
        <f aca="false">CONCATENATE(C1180,D1180)</f>
        <v>56Locoal-Mendon</v>
      </c>
      <c r="F1180" s="0" t="n">
        <v>56119</v>
      </c>
    </row>
    <row r="1181" customFormat="false" ht="15" hidden="false" customHeight="false" outlineLevel="0" collapsed="false">
      <c r="C1181" s="411" t="str">
        <f aca="false">LEFT(F1181,2)</f>
        <v>56</v>
      </c>
      <c r="D1181" s="0" t="s">
        <v>1518</v>
      </c>
      <c r="E1181" s="0" t="str">
        <f aca="false">CONCATENATE(C1181,D1181)</f>
        <v>56Locqueltas</v>
      </c>
      <c r="F1181" s="0" t="n">
        <v>56120</v>
      </c>
    </row>
    <row r="1182" customFormat="false" ht="15" hidden="false" customHeight="false" outlineLevel="0" collapsed="false">
      <c r="C1182" s="411" t="str">
        <f aca="false">LEFT(F1182,2)</f>
        <v>56</v>
      </c>
      <c r="D1182" s="0" t="s">
        <v>1519</v>
      </c>
      <c r="E1182" s="0" t="str">
        <f aca="false">CONCATENATE(C1182,D1182)</f>
        <v>56Lorient</v>
      </c>
      <c r="F1182" s="0" t="n">
        <v>56121</v>
      </c>
    </row>
    <row r="1183" customFormat="false" ht="15" hidden="false" customHeight="false" outlineLevel="0" collapsed="false">
      <c r="C1183" s="411" t="str">
        <f aca="false">LEFT(F1183,2)</f>
        <v>56</v>
      </c>
      <c r="D1183" s="0" t="s">
        <v>1520</v>
      </c>
      <c r="E1183" s="0" t="str">
        <f aca="false">CONCATENATE(C1183,D1183)</f>
        <v>56Loyat</v>
      </c>
      <c r="F1183" s="0" t="n">
        <v>56122</v>
      </c>
    </row>
    <row r="1184" customFormat="false" ht="15" hidden="false" customHeight="false" outlineLevel="0" collapsed="false">
      <c r="C1184" s="411" t="str">
        <f aca="false">LEFT(F1184,2)</f>
        <v>56</v>
      </c>
      <c r="D1184" s="0" t="s">
        <v>1521</v>
      </c>
      <c r="E1184" s="0" t="str">
        <f aca="false">CONCATENATE(C1184,D1184)</f>
        <v>56Malansac</v>
      </c>
      <c r="F1184" s="0" t="n">
        <v>56123</v>
      </c>
    </row>
    <row r="1185" customFormat="false" ht="15" hidden="false" customHeight="false" outlineLevel="0" collapsed="false">
      <c r="C1185" s="411" t="str">
        <f aca="false">LEFT(F1185,2)</f>
        <v>56</v>
      </c>
      <c r="D1185" s="0" t="s">
        <v>1522</v>
      </c>
      <c r="E1185" s="0" t="str">
        <f aca="false">CONCATENATE(C1185,D1185)</f>
        <v>56Malestroit</v>
      </c>
      <c r="F1185" s="0" t="n">
        <v>56124</v>
      </c>
    </row>
    <row r="1186" customFormat="false" ht="15" hidden="false" customHeight="false" outlineLevel="0" collapsed="false">
      <c r="C1186" s="411" t="str">
        <f aca="false">LEFT(F1186,2)</f>
        <v>56</v>
      </c>
      <c r="D1186" s="0" t="s">
        <v>1523</v>
      </c>
      <c r="E1186" s="0" t="str">
        <f aca="false">CONCATENATE(C1186,D1186)</f>
        <v>56Malguénac</v>
      </c>
      <c r="F1186" s="0" t="n">
        <v>56125</v>
      </c>
    </row>
    <row r="1187" customFormat="false" ht="15" hidden="false" customHeight="false" outlineLevel="0" collapsed="false">
      <c r="C1187" s="411" t="str">
        <f aca="false">LEFT(F1187,2)</f>
        <v>56</v>
      </c>
      <c r="D1187" s="0" t="s">
        <v>1524</v>
      </c>
      <c r="E1187" s="0" t="str">
        <f aca="false">CONCATENATE(C1187,D1187)</f>
        <v>56Marzan</v>
      </c>
      <c r="F1187" s="0" t="n">
        <v>56126</v>
      </c>
    </row>
    <row r="1188" customFormat="false" ht="15" hidden="false" customHeight="false" outlineLevel="0" collapsed="false">
      <c r="C1188" s="411" t="str">
        <f aca="false">LEFT(F1188,2)</f>
        <v>56</v>
      </c>
      <c r="D1188" s="0" t="s">
        <v>1525</v>
      </c>
      <c r="E1188" s="0" t="str">
        <f aca="false">CONCATENATE(C1188,D1188)</f>
        <v>56Mauron</v>
      </c>
      <c r="F1188" s="0" t="n">
        <v>56127</v>
      </c>
    </row>
    <row r="1189" customFormat="false" ht="15" hidden="false" customHeight="false" outlineLevel="0" collapsed="false">
      <c r="C1189" s="411" t="str">
        <f aca="false">LEFT(F1189,2)</f>
        <v>56</v>
      </c>
      <c r="D1189" s="0" t="s">
        <v>1526</v>
      </c>
      <c r="E1189" s="0" t="str">
        <f aca="false">CONCATENATE(C1189,D1189)</f>
        <v>56Melrand</v>
      </c>
      <c r="F1189" s="0" t="n">
        <v>56128</v>
      </c>
    </row>
    <row r="1190" customFormat="false" ht="15" hidden="false" customHeight="false" outlineLevel="0" collapsed="false">
      <c r="C1190" s="411" t="str">
        <f aca="false">LEFT(F1190,2)</f>
        <v>56</v>
      </c>
      <c r="D1190" s="0" t="s">
        <v>1527</v>
      </c>
      <c r="E1190" s="0" t="str">
        <f aca="false">CONCATENATE(C1190,D1190)</f>
        <v>56Ménéac</v>
      </c>
      <c r="F1190" s="0" t="n">
        <v>56129</v>
      </c>
    </row>
    <row r="1191" customFormat="false" ht="15" hidden="false" customHeight="false" outlineLevel="0" collapsed="false">
      <c r="C1191" s="411" t="str">
        <f aca="false">LEFT(F1191,2)</f>
        <v>56</v>
      </c>
      <c r="D1191" s="0" t="s">
        <v>1528</v>
      </c>
      <c r="E1191" s="0" t="str">
        <f aca="false">CONCATENATE(C1191,D1191)</f>
        <v>56Merlevenez</v>
      </c>
      <c r="F1191" s="0" t="n">
        <v>56130</v>
      </c>
    </row>
    <row r="1192" customFormat="false" ht="15" hidden="false" customHeight="false" outlineLevel="0" collapsed="false">
      <c r="C1192" s="411" t="str">
        <f aca="false">LEFT(F1192,2)</f>
        <v>56</v>
      </c>
      <c r="D1192" s="0" t="s">
        <v>1529</v>
      </c>
      <c r="E1192" s="0" t="str">
        <f aca="false">CONCATENATE(C1192,D1192)</f>
        <v>56Meslan</v>
      </c>
      <c r="F1192" s="0" t="n">
        <v>56131</v>
      </c>
    </row>
    <row r="1193" customFormat="false" ht="15" hidden="false" customHeight="false" outlineLevel="0" collapsed="false">
      <c r="C1193" s="411" t="str">
        <f aca="false">LEFT(F1193,2)</f>
        <v>56</v>
      </c>
      <c r="D1193" s="0" t="s">
        <v>1530</v>
      </c>
      <c r="E1193" s="0" t="str">
        <f aca="false">CONCATENATE(C1193,D1193)</f>
        <v>56Meucon</v>
      </c>
      <c r="F1193" s="0" t="n">
        <v>56132</v>
      </c>
    </row>
    <row r="1194" customFormat="false" ht="15" hidden="false" customHeight="false" outlineLevel="0" collapsed="false">
      <c r="C1194" s="411" t="str">
        <f aca="false">LEFT(F1194,2)</f>
        <v>56</v>
      </c>
      <c r="D1194" s="0" t="s">
        <v>1531</v>
      </c>
      <c r="E1194" s="0" t="str">
        <f aca="false">CONCATENATE(C1194,D1194)</f>
        <v>56Missiriac</v>
      </c>
      <c r="F1194" s="0" t="n">
        <v>56133</v>
      </c>
    </row>
    <row r="1195" customFormat="false" ht="15" hidden="false" customHeight="false" outlineLevel="0" collapsed="false">
      <c r="C1195" s="411" t="str">
        <f aca="false">LEFT(F1195,2)</f>
        <v>56</v>
      </c>
      <c r="D1195" s="0" t="s">
        <v>1532</v>
      </c>
      <c r="E1195" s="0" t="str">
        <f aca="false">CONCATENATE(C1195,D1195)</f>
        <v>56Mohon</v>
      </c>
      <c r="F1195" s="0" t="n">
        <v>56134</v>
      </c>
    </row>
    <row r="1196" customFormat="false" ht="15" hidden="false" customHeight="false" outlineLevel="0" collapsed="false">
      <c r="C1196" s="411" t="str">
        <f aca="false">LEFT(F1196,2)</f>
        <v>56</v>
      </c>
      <c r="D1196" s="0" t="s">
        <v>1533</v>
      </c>
      <c r="E1196" s="0" t="str">
        <f aca="false">CONCATENATE(C1196,D1196)</f>
        <v>56Molac</v>
      </c>
      <c r="F1196" s="0" t="n">
        <v>56135</v>
      </c>
    </row>
    <row r="1197" customFormat="false" ht="15" hidden="false" customHeight="false" outlineLevel="0" collapsed="false">
      <c r="C1197" s="411" t="str">
        <f aca="false">LEFT(F1197,2)</f>
        <v>56</v>
      </c>
      <c r="D1197" s="0" t="s">
        <v>1534</v>
      </c>
      <c r="E1197" s="0" t="str">
        <f aca="false">CONCATENATE(C1197,D1197)</f>
        <v>56Monteneuf</v>
      </c>
      <c r="F1197" s="0" t="n">
        <v>56136</v>
      </c>
    </row>
    <row r="1198" customFormat="false" ht="15" hidden="false" customHeight="false" outlineLevel="0" collapsed="false">
      <c r="C1198" s="411" t="str">
        <f aca="false">LEFT(F1198,2)</f>
        <v>56</v>
      </c>
      <c r="D1198" s="0" t="s">
        <v>1535</v>
      </c>
      <c r="E1198" s="0" t="str">
        <f aca="false">CONCATENATE(C1198,D1198)</f>
        <v>56Monterblanc</v>
      </c>
      <c r="F1198" s="0" t="n">
        <v>56137</v>
      </c>
    </row>
    <row r="1199" customFormat="false" ht="15" hidden="false" customHeight="false" outlineLevel="0" collapsed="false">
      <c r="C1199" s="411" t="str">
        <f aca="false">LEFT(F1199,2)</f>
        <v>56</v>
      </c>
      <c r="D1199" s="0" t="s">
        <v>1536</v>
      </c>
      <c r="E1199" s="0" t="str">
        <f aca="false">CONCATENATE(C1199,D1199)</f>
        <v>56Montertelot</v>
      </c>
      <c r="F1199" s="0" t="n">
        <v>56139</v>
      </c>
    </row>
    <row r="1200" customFormat="false" ht="15" hidden="false" customHeight="false" outlineLevel="0" collapsed="false">
      <c r="C1200" s="411" t="str">
        <f aca="false">LEFT(F1200,2)</f>
        <v>56</v>
      </c>
      <c r="D1200" s="0" t="s">
        <v>1537</v>
      </c>
      <c r="E1200" s="0" t="str">
        <f aca="false">CONCATENATE(C1200,D1200)</f>
        <v>56Moréac</v>
      </c>
      <c r="F1200" s="0" t="n">
        <v>56140</v>
      </c>
    </row>
    <row r="1201" customFormat="false" ht="15" hidden="false" customHeight="false" outlineLevel="0" collapsed="false">
      <c r="C1201" s="411" t="str">
        <f aca="false">LEFT(F1201,2)</f>
        <v>56</v>
      </c>
      <c r="D1201" s="0" t="s">
        <v>1538</v>
      </c>
      <c r="E1201" s="0" t="str">
        <f aca="false">CONCATENATE(C1201,D1201)</f>
        <v>56Moustoir-Ac</v>
      </c>
      <c r="F1201" s="0" t="n">
        <v>56141</v>
      </c>
    </row>
    <row r="1202" customFormat="false" ht="15" hidden="false" customHeight="false" outlineLevel="0" collapsed="false">
      <c r="C1202" s="411" t="str">
        <f aca="false">LEFT(F1202,2)</f>
        <v>56</v>
      </c>
      <c r="D1202" s="0" t="s">
        <v>1539</v>
      </c>
      <c r="E1202" s="0" t="str">
        <f aca="false">CONCATENATE(C1202,D1202)</f>
        <v>56Muzillac</v>
      </c>
      <c r="F1202" s="0" t="n">
        <v>56143</v>
      </c>
    </row>
    <row r="1203" customFormat="false" ht="15" hidden="false" customHeight="false" outlineLevel="0" collapsed="false">
      <c r="C1203" s="411" t="str">
        <f aca="false">LEFT(F1203,2)</f>
        <v>56</v>
      </c>
      <c r="D1203" s="0" t="s">
        <v>1540</v>
      </c>
      <c r="E1203" s="0" t="str">
        <f aca="false">CONCATENATE(C1203,D1203)</f>
        <v>56Néant-sur-Yvel</v>
      </c>
      <c r="F1203" s="0" t="n">
        <v>56145</v>
      </c>
    </row>
    <row r="1204" customFormat="false" ht="15" hidden="false" customHeight="false" outlineLevel="0" collapsed="false">
      <c r="C1204" s="411" t="str">
        <f aca="false">LEFT(F1204,2)</f>
        <v>56</v>
      </c>
      <c r="D1204" s="0" t="s">
        <v>1541</v>
      </c>
      <c r="E1204" s="0" t="str">
        <f aca="false">CONCATENATE(C1204,D1204)</f>
        <v>56Neulliac</v>
      </c>
      <c r="F1204" s="0" t="n">
        <v>56146</v>
      </c>
    </row>
    <row r="1205" customFormat="false" ht="15" hidden="false" customHeight="false" outlineLevel="0" collapsed="false">
      <c r="C1205" s="411" t="str">
        <f aca="false">LEFT(F1205,2)</f>
        <v>56</v>
      </c>
      <c r="D1205" s="0" t="s">
        <v>1542</v>
      </c>
      <c r="E1205" s="0" t="str">
        <f aca="false">CONCATENATE(C1205,D1205)</f>
        <v>56Nivillac</v>
      </c>
      <c r="F1205" s="0" t="n">
        <v>56147</v>
      </c>
    </row>
    <row r="1206" customFormat="false" ht="15" hidden="false" customHeight="false" outlineLevel="0" collapsed="false">
      <c r="C1206" s="411" t="str">
        <f aca="false">LEFT(F1206,2)</f>
        <v>56</v>
      </c>
      <c r="D1206" s="0" t="s">
        <v>1543</v>
      </c>
      <c r="E1206" s="0" t="str">
        <f aca="false">CONCATENATE(C1206,D1206)</f>
        <v>56Nostang</v>
      </c>
      <c r="F1206" s="0" t="n">
        <v>56148</v>
      </c>
    </row>
    <row r="1207" customFormat="false" ht="15" hidden="false" customHeight="false" outlineLevel="0" collapsed="false">
      <c r="C1207" s="411" t="str">
        <f aca="false">LEFT(F1207,2)</f>
        <v>56</v>
      </c>
      <c r="D1207" s="0" t="s">
        <v>1544</v>
      </c>
      <c r="E1207" s="0" t="str">
        <f aca="false">CONCATENATE(C1207,D1207)</f>
        <v>56Noyal-Muzillac</v>
      </c>
      <c r="F1207" s="0" t="n">
        <v>56149</v>
      </c>
    </row>
    <row r="1208" customFormat="false" ht="15" hidden="false" customHeight="false" outlineLevel="0" collapsed="false">
      <c r="C1208" s="411" t="str">
        <f aca="false">LEFT(F1208,2)</f>
        <v>56</v>
      </c>
      <c r="D1208" s="0" t="s">
        <v>1545</v>
      </c>
      <c r="E1208" s="0" t="str">
        <f aca="false">CONCATENATE(C1208,D1208)</f>
        <v>56Noyal-Pontivy</v>
      </c>
      <c r="F1208" s="0" t="n">
        <v>56151</v>
      </c>
    </row>
    <row r="1209" customFormat="false" ht="15" hidden="false" customHeight="false" outlineLevel="0" collapsed="false">
      <c r="C1209" s="411" t="str">
        <f aca="false">LEFT(F1209,2)</f>
        <v>56</v>
      </c>
      <c r="D1209" s="0" t="s">
        <v>1546</v>
      </c>
      <c r="E1209" s="0" t="str">
        <f aca="false">CONCATENATE(C1209,D1209)</f>
        <v>56Péaule</v>
      </c>
      <c r="F1209" s="0" t="n">
        <v>56153</v>
      </c>
    </row>
    <row r="1210" customFormat="false" ht="15" hidden="false" customHeight="false" outlineLevel="0" collapsed="false">
      <c r="C1210" s="411" t="str">
        <f aca="false">LEFT(F1210,2)</f>
        <v>56</v>
      </c>
      <c r="D1210" s="0" t="s">
        <v>1547</v>
      </c>
      <c r="E1210" s="0" t="str">
        <f aca="false">CONCATENATE(C1210,D1210)</f>
        <v>56Peillac</v>
      </c>
      <c r="F1210" s="0" t="n">
        <v>56154</v>
      </c>
    </row>
    <row r="1211" customFormat="false" ht="15" hidden="false" customHeight="false" outlineLevel="0" collapsed="false">
      <c r="C1211" s="411" t="str">
        <f aca="false">LEFT(F1211,2)</f>
        <v>56</v>
      </c>
      <c r="D1211" s="0" t="s">
        <v>1548</v>
      </c>
      <c r="E1211" s="0" t="str">
        <f aca="false">CONCATENATE(C1211,D1211)</f>
        <v>56Pénestin</v>
      </c>
      <c r="F1211" s="0" t="n">
        <v>56155</v>
      </c>
    </row>
    <row r="1212" customFormat="false" ht="15" hidden="false" customHeight="false" outlineLevel="0" collapsed="false">
      <c r="C1212" s="411" t="str">
        <f aca="false">LEFT(F1212,2)</f>
        <v>56</v>
      </c>
      <c r="D1212" s="0" t="s">
        <v>1549</v>
      </c>
      <c r="E1212" s="0" t="str">
        <f aca="false">CONCATENATE(C1212,D1212)</f>
        <v>56Persquen</v>
      </c>
      <c r="F1212" s="0" t="n">
        <v>56156</v>
      </c>
    </row>
    <row r="1213" customFormat="false" ht="15" hidden="false" customHeight="false" outlineLevel="0" collapsed="false">
      <c r="C1213" s="411" t="str">
        <f aca="false">LEFT(F1213,2)</f>
        <v>56</v>
      </c>
      <c r="D1213" s="0" t="s">
        <v>1550</v>
      </c>
      <c r="E1213" s="0" t="str">
        <f aca="false">CONCATENATE(C1213,D1213)</f>
        <v>56Plaudren</v>
      </c>
      <c r="F1213" s="0" t="n">
        <v>56157</v>
      </c>
    </row>
    <row r="1214" customFormat="false" ht="15" hidden="false" customHeight="false" outlineLevel="0" collapsed="false">
      <c r="C1214" s="411" t="str">
        <f aca="false">LEFT(F1214,2)</f>
        <v>56</v>
      </c>
      <c r="D1214" s="0" t="s">
        <v>1551</v>
      </c>
      <c r="E1214" s="0" t="str">
        <f aca="false">CONCATENATE(C1214,D1214)</f>
        <v>56Plescop</v>
      </c>
      <c r="F1214" s="0" t="n">
        <v>56158</v>
      </c>
    </row>
    <row r="1215" customFormat="false" ht="15" hidden="false" customHeight="false" outlineLevel="0" collapsed="false">
      <c r="C1215" s="411" t="str">
        <f aca="false">LEFT(F1215,2)</f>
        <v>56</v>
      </c>
      <c r="D1215" s="0" t="s">
        <v>1552</v>
      </c>
      <c r="E1215" s="0" t="str">
        <f aca="false">CONCATENATE(C1215,D1215)</f>
        <v>56Pleucadeuc</v>
      </c>
      <c r="F1215" s="0" t="n">
        <v>56159</v>
      </c>
    </row>
    <row r="1216" customFormat="false" ht="15" hidden="false" customHeight="false" outlineLevel="0" collapsed="false">
      <c r="C1216" s="411" t="str">
        <f aca="false">LEFT(F1216,2)</f>
        <v>56</v>
      </c>
      <c r="D1216" s="0" t="s">
        <v>1553</v>
      </c>
      <c r="E1216" s="0" t="str">
        <f aca="false">CONCATENATE(C1216,D1216)</f>
        <v>56Pleugriffet</v>
      </c>
      <c r="F1216" s="0" t="n">
        <v>56160</v>
      </c>
    </row>
    <row r="1217" customFormat="false" ht="15" hidden="false" customHeight="false" outlineLevel="0" collapsed="false">
      <c r="C1217" s="411" t="str">
        <f aca="false">LEFT(F1217,2)</f>
        <v>56</v>
      </c>
      <c r="D1217" s="0" t="s">
        <v>1554</v>
      </c>
      <c r="E1217" s="0" t="str">
        <f aca="false">CONCATENATE(C1217,D1217)</f>
        <v>56Ploemel</v>
      </c>
      <c r="F1217" s="0" t="n">
        <v>56161</v>
      </c>
    </row>
    <row r="1218" customFormat="false" ht="15" hidden="false" customHeight="false" outlineLevel="0" collapsed="false">
      <c r="C1218" s="411" t="str">
        <f aca="false">LEFT(F1218,2)</f>
        <v>56</v>
      </c>
      <c r="D1218" s="0" t="s">
        <v>1555</v>
      </c>
      <c r="E1218" s="0" t="str">
        <f aca="false">CONCATENATE(C1218,D1218)</f>
        <v>56Plœmeur</v>
      </c>
      <c r="F1218" s="0" t="n">
        <v>56162</v>
      </c>
    </row>
    <row r="1219" customFormat="false" ht="15" hidden="false" customHeight="false" outlineLevel="0" collapsed="false">
      <c r="C1219" s="411" t="str">
        <f aca="false">LEFT(F1219,2)</f>
        <v>56</v>
      </c>
      <c r="D1219" s="0" t="s">
        <v>1556</v>
      </c>
      <c r="E1219" s="0" t="str">
        <f aca="false">CONCATENATE(C1219,D1219)</f>
        <v>56Ploërdut</v>
      </c>
      <c r="F1219" s="0" t="n">
        <v>56163</v>
      </c>
    </row>
    <row r="1220" customFormat="false" ht="15" hidden="false" customHeight="false" outlineLevel="0" collapsed="false">
      <c r="C1220" s="411" t="str">
        <f aca="false">LEFT(F1220,2)</f>
        <v>56</v>
      </c>
      <c r="D1220" s="0" t="s">
        <v>1557</v>
      </c>
      <c r="E1220" s="0" t="str">
        <f aca="false">CONCATENATE(C1220,D1220)</f>
        <v>56Ploeren</v>
      </c>
      <c r="F1220" s="0" t="n">
        <v>56164</v>
      </c>
    </row>
    <row r="1221" customFormat="false" ht="15" hidden="false" customHeight="false" outlineLevel="0" collapsed="false">
      <c r="C1221" s="411" t="str">
        <f aca="false">LEFT(F1221,2)</f>
        <v>56</v>
      </c>
      <c r="D1221" s="0" t="s">
        <v>1558</v>
      </c>
      <c r="E1221" s="0" t="str">
        <f aca="false">CONCATENATE(C1221,D1221)</f>
        <v>56Ploërmel</v>
      </c>
      <c r="F1221" s="0" t="n">
        <v>56165</v>
      </c>
    </row>
    <row r="1222" customFormat="false" ht="15" hidden="false" customHeight="false" outlineLevel="0" collapsed="false">
      <c r="C1222" s="411" t="str">
        <f aca="false">LEFT(F1222,2)</f>
        <v>56</v>
      </c>
      <c r="D1222" s="0" t="s">
        <v>1559</v>
      </c>
      <c r="E1222" s="0" t="str">
        <f aca="false">CONCATENATE(C1222,D1222)</f>
        <v>56Plouay</v>
      </c>
      <c r="F1222" s="0" t="n">
        <v>56166</v>
      </c>
    </row>
    <row r="1223" customFormat="false" ht="15" hidden="false" customHeight="false" outlineLevel="0" collapsed="false">
      <c r="C1223" s="411" t="str">
        <f aca="false">LEFT(F1223,2)</f>
        <v>56</v>
      </c>
      <c r="D1223" s="0" t="s">
        <v>1560</v>
      </c>
      <c r="E1223" s="0" t="str">
        <f aca="false">CONCATENATE(C1223,D1223)</f>
        <v>56Plougoumelen</v>
      </c>
      <c r="F1223" s="0" t="n">
        <v>56167</v>
      </c>
    </row>
    <row r="1224" customFormat="false" ht="15" hidden="false" customHeight="false" outlineLevel="0" collapsed="false">
      <c r="C1224" s="411" t="str">
        <f aca="false">LEFT(F1224,2)</f>
        <v>56</v>
      </c>
      <c r="D1224" s="0" t="s">
        <v>1561</v>
      </c>
      <c r="E1224" s="0" t="str">
        <f aca="false">CONCATENATE(C1224,D1224)</f>
        <v>56Plouharnel</v>
      </c>
      <c r="F1224" s="0" t="n">
        <v>56168</v>
      </c>
    </row>
    <row r="1225" customFormat="false" ht="15" hidden="false" customHeight="false" outlineLevel="0" collapsed="false">
      <c r="C1225" s="411" t="str">
        <f aca="false">LEFT(F1225,2)</f>
        <v>56</v>
      </c>
      <c r="D1225" s="0" t="s">
        <v>969</v>
      </c>
      <c r="E1225" s="0" t="str">
        <f aca="false">CONCATENATE(C1225,D1225)</f>
        <v>56Plouhinec</v>
      </c>
      <c r="F1225" s="0" t="n">
        <v>56169</v>
      </c>
    </row>
    <row r="1226" customFormat="false" ht="15" hidden="false" customHeight="false" outlineLevel="0" collapsed="false">
      <c r="C1226" s="411" t="str">
        <f aca="false">LEFT(F1226,2)</f>
        <v>56</v>
      </c>
      <c r="D1226" s="0" t="s">
        <v>1562</v>
      </c>
      <c r="E1226" s="0" t="str">
        <f aca="false">CONCATENATE(C1226,D1226)</f>
        <v>56Plouray</v>
      </c>
      <c r="F1226" s="0" t="n">
        <v>56170</v>
      </c>
    </row>
    <row r="1227" customFormat="false" ht="15" hidden="false" customHeight="false" outlineLevel="0" collapsed="false">
      <c r="C1227" s="411" t="str">
        <f aca="false">LEFT(F1227,2)</f>
        <v>56</v>
      </c>
      <c r="D1227" s="0" t="s">
        <v>1563</v>
      </c>
      <c r="E1227" s="0" t="str">
        <f aca="false">CONCATENATE(C1227,D1227)</f>
        <v>56Pluherlin</v>
      </c>
      <c r="F1227" s="0" t="n">
        <v>56171</v>
      </c>
    </row>
    <row r="1228" customFormat="false" ht="15" hidden="false" customHeight="false" outlineLevel="0" collapsed="false">
      <c r="C1228" s="411" t="str">
        <f aca="false">LEFT(F1228,2)</f>
        <v>56</v>
      </c>
      <c r="D1228" s="0" t="s">
        <v>1564</v>
      </c>
      <c r="E1228" s="0" t="str">
        <f aca="false">CONCATENATE(C1228,D1228)</f>
        <v>56Plumelec</v>
      </c>
      <c r="F1228" s="0" t="n">
        <v>56172</v>
      </c>
    </row>
    <row r="1229" customFormat="false" ht="15" hidden="false" customHeight="false" outlineLevel="0" collapsed="false">
      <c r="C1229" s="411" t="str">
        <f aca="false">LEFT(F1229,2)</f>
        <v>56</v>
      </c>
      <c r="D1229" s="0" t="s">
        <v>1565</v>
      </c>
      <c r="E1229" s="0" t="str">
        <f aca="false">CONCATENATE(C1229,D1229)</f>
        <v>56Pluméliau-Bieuzy</v>
      </c>
      <c r="F1229" s="0" t="n">
        <v>56173</v>
      </c>
    </row>
    <row r="1230" customFormat="false" ht="15" hidden="false" customHeight="false" outlineLevel="0" collapsed="false">
      <c r="C1230" s="411" t="str">
        <f aca="false">LEFT(F1230,2)</f>
        <v>56</v>
      </c>
      <c r="D1230" s="0" t="s">
        <v>1566</v>
      </c>
      <c r="E1230" s="0" t="str">
        <f aca="false">CONCATENATE(C1230,D1230)</f>
        <v>56Plumelin</v>
      </c>
      <c r="F1230" s="0" t="n">
        <v>56174</v>
      </c>
    </row>
    <row r="1231" customFormat="false" ht="15" hidden="false" customHeight="false" outlineLevel="0" collapsed="false">
      <c r="C1231" s="411" t="str">
        <f aca="false">LEFT(F1231,2)</f>
        <v>56</v>
      </c>
      <c r="D1231" s="0" t="s">
        <v>1567</v>
      </c>
      <c r="E1231" s="0" t="str">
        <f aca="false">CONCATENATE(C1231,D1231)</f>
        <v>56Plumergat</v>
      </c>
      <c r="F1231" s="0" t="n">
        <v>56175</v>
      </c>
    </row>
    <row r="1232" customFormat="false" ht="15" hidden="false" customHeight="false" outlineLevel="0" collapsed="false">
      <c r="C1232" s="411" t="str">
        <f aca="false">LEFT(F1232,2)</f>
        <v>56</v>
      </c>
      <c r="D1232" s="0" t="s">
        <v>1568</v>
      </c>
      <c r="E1232" s="0" t="str">
        <f aca="false">CONCATENATE(C1232,D1232)</f>
        <v>56Pluneret</v>
      </c>
      <c r="F1232" s="0" t="n">
        <v>56176</v>
      </c>
    </row>
    <row r="1233" customFormat="false" ht="15" hidden="false" customHeight="false" outlineLevel="0" collapsed="false">
      <c r="C1233" s="411" t="str">
        <f aca="false">LEFT(F1233,2)</f>
        <v>56</v>
      </c>
      <c r="D1233" s="0" t="s">
        <v>1569</v>
      </c>
      <c r="E1233" s="0" t="str">
        <f aca="false">CONCATENATE(C1233,D1233)</f>
        <v>56Pluvigner</v>
      </c>
      <c r="F1233" s="0" t="n">
        <v>56177</v>
      </c>
    </row>
    <row r="1234" customFormat="false" ht="15" hidden="false" customHeight="false" outlineLevel="0" collapsed="false">
      <c r="C1234" s="411" t="str">
        <f aca="false">LEFT(F1234,2)</f>
        <v>56</v>
      </c>
      <c r="D1234" s="0" t="s">
        <v>1570</v>
      </c>
      <c r="E1234" s="0" t="str">
        <f aca="false">CONCATENATE(C1234,D1234)</f>
        <v>56Pontivy</v>
      </c>
      <c r="F1234" s="0" t="n">
        <v>56178</v>
      </c>
    </row>
    <row r="1235" customFormat="false" ht="15" hidden="false" customHeight="false" outlineLevel="0" collapsed="false">
      <c r="C1235" s="411" t="str">
        <f aca="false">LEFT(F1235,2)</f>
        <v>56</v>
      </c>
      <c r="D1235" s="0" t="s">
        <v>1571</v>
      </c>
      <c r="E1235" s="0" t="str">
        <f aca="false">CONCATENATE(C1235,D1235)</f>
        <v>56Pont-Scorff</v>
      </c>
      <c r="F1235" s="0" t="n">
        <v>56179</v>
      </c>
    </row>
    <row r="1236" customFormat="false" ht="15" hidden="false" customHeight="false" outlineLevel="0" collapsed="false">
      <c r="C1236" s="411" t="str">
        <f aca="false">LEFT(F1236,2)</f>
        <v>56</v>
      </c>
      <c r="D1236" s="0" t="s">
        <v>1572</v>
      </c>
      <c r="E1236" s="0" t="str">
        <f aca="false">CONCATENATE(C1236,D1236)</f>
        <v>56Porcaro</v>
      </c>
      <c r="F1236" s="0" t="n">
        <v>56180</v>
      </c>
    </row>
    <row r="1237" customFormat="false" ht="15" hidden="false" customHeight="false" outlineLevel="0" collapsed="false">
      <c r="C1237" s="411" t="str">
        <f aca="false">LEFT(F1237,2)</f>
        <v>56</v>
      </c>
      <c r="D1237" s="0" t="s">
        <v>1573</v>
      </c>
      <c r="E1237" s="0" t="str">
        <f aca="false">CONCATENATE(C1237,D1237)</f>
        <v>56Port-Louis</v>
      </c>
      <c r="F1237" s="0" t="n">
        <v>56181</v>
      </c>
    </row>
    <row r="1238" customFormat="false" ht="15" hidden="false" customHeight="false" outlineLevel="0" collapsed="false">
      <c r="C1238" s="411" t="str">
        <f aca="false">LEFT(F1238,2)</f>
        <v>56</v>
      </c>
      <c r="D1238" s="0" t="s">
        <v>1574</v>
      </c>
      <c r="E1238" s="0" t="str">
        <f aca="false">CONCATENATE(C1238,D1238)</f>
        <v>56Priziac</v>
      </c>
      <c r="F1238" s="0" t="n">
        <v>56182</v>
      </c>
    </row>
    <row r="1239" customFormat="false" ht="15" hidden="false" customHeight="false" outlineLevel="0" collapsed="false">
      <c r="C1239" s="411" t="str">
        <f aca="false">LEFT(F1239,2)</f>
        <v>56</v>
      </c>
      <c r="D1239" s="0" t="s">
        <v>1575</v>
      </c>
      <c r="E1239" s="0" t="str">
        <f aca="false">CONCATENATE(C1239,D1239)</f>
        <v>56Questembert</v>
      </c>
      <c r="F1239" s="0" t="n">
        <v>56184</v>
      </c>
    </row>
    <row r="1240" customFormat="false" ht="15" hidden="false" customHeight="false" outlineLevel="0" collapsed="false">
      <c r="C1240" s="411" t="str">
        <f aca="false">LEFT(F1240,2)</f>
        <v>56</v>
      </c>
      <c r="D1240" s="0" t="s">
        <v>1576</v>
      </c>
      <c r="E1240" s="0" t="str">
        <f aca="false">CONCATENATE(C1240,D1240)</f>
        <v>56Quéven</v>
      </c>
      <c r="F1240" s="0" t="n">
        <v>56185</v>
      </c>
    </row>
    <row r="1241" customFormat="false" ht="15" hidden="false" customHeight="false" outlineLevel="0" collapsed="false">
      <c r="C1241" s="411" t="str">
        <f aca="false">LEFT(F1241,2)</f>
        <v>56</v>
      </c>
      <c r="D1241" s="0" t="s">
        <v>1577</v>
      </c>
      <c r="E1241" s="0" t="str">
        <f aca="false">CONCATENATE(C1241,D1241)</f>
        <v>56Quiberon</v>
      </c>
      <c r="F1241" s="0" t="n">
        <v>56186</v>
      </c>
    </row>
    <row r="1242" customFormat="false" ht="15" hidden="false" customHeight="false" outlineLevel="0" collapsed="false">
      <c r="C1242" s="411" t="str">
        <f aca="false">LEFT(F1242,2)</f>
        <v>56</v>
      </c>
      <c r="D1242" s="0" t="s">
        <v>1578</v>
      </c>
      <c r="E1242" s="0" t="str">
        <f aca="false">CONCATENATE(C1242,D1242)</f>
        <v>56Quistinic</v>
      </c>
      <c r="F1242" s="0" t="n">
        <v>56188</v>
      </c>
    </row>
    <row r="1243" customFormat="false" ht="15" hidden="false" customHeight="false" outlineLevel="0" collapsed="false">
      <c r="C1243" s="411" t="str">
        <f aca="false">LEFT(F1243,2)</f>
        <v>56</v>
      </c>
      <c r="D1243" s="0" t="s">
        <v>1579</v>
      </c>
      <c r="E1243" s="0" t="str">
        <f aca="false">CONCATENATE(C1243,D1243)</f>
        <v>56Radenac</v>
      </c>
      <c r="F1243" s="0" t="n">
        <v>56189</v>
      </c>
    </row>
    <row r="1244" customFormat="false" ht="15" hidden="false" customHeight="false" outlineLevel="0" collapsed="false">
      <c r="C1244" s="411" t="str">
        <f aca="false">LEFT(F1244,2)</f>
        <v>56</v>
      </c>
      <c r="D1244" s="0" t="s">
        <v>1580</v>
      </c>
      <c r="E1244" s="0" t="str">
        <f aca="false">CONCATENATE(C1244,D1244)</f>
        <v>56Réguiny</v>
      </c>
      <c r="F1244" s="0" t="n">
        <v>56190</v>
      </c>
    </row>
    <row r="1245" customFormat="false" ht="15" hidden="false" customHeight="false" outlineLevel="0" collapsed="false">
      <c r="C1245" s="411" t="str">
        <f aca="false">LEFT(F1245,2)</f>
        <v>56</v>
      </c>
      <c r="D1245" s="0" t="s">
        <v>1581</v>
      </c>
      <c r="E1245" s="0" t="str">
        <f aca="false">CONCATENATE(C1245,D1245)</f>
        <v>56Réminiac</v>
      </c>
      <c r="F1245" s="0" t="n">
        <v>56191</v>
      </c>
    </row>
    <row r="1246" customFormat="false" ht="15" hidden="false" customHeight="false" outlineLevel="0" collapsed="false">
      <c r="C1246" s="411" t="str">
        <f aca="false">LEFT(F1246,2)</f>
        <v>56</v>
      </c>
      <c r="D1246" s="0" t="s">
        <v>1582</v>
      </c>
      <c r="E1246" s="0" t="str">
        <f aca="false">CONCATENATE(C1246,D1246)</f>
        <v>56Riantec</v>
      </c>
      <c r="F1246" s="0" t="n">
        <v>56193</v>
      </c>
    </row>
    <row r="1247" customFormat="false" ht="15" hidden="false" customHeight="false" outlineLevel="0" collapsed="false">
      <c r="C1247" s="411" t="str">
        <f aca="false">LEFT(F1247,2)</f>
        <v>56</v>
      </c>
      <c r="D1247" s="0" t="s">
        <v>1583</v>
      </c>
      <c r="E1247" s="0" t="str">
        <f aca="false">CONCATENATE(C1247,D1247)</f>
        <v>56Rieux</v>
      </c>
      <c r="F1247" s="0" t="n">
        <v>56194</v>
      </c>
    </row>
    <row r="1248" customFormat="false" ht="15" hidden="false" customHeight="false" outlineLevel="0" collapsed="false">
      <c r="C1248" s="411" t="str">
        <f aca="false">LEFT(F1248,2)</f>
        <v>56</v>
      </c>
      <c r="D1248" s="0" t="s">
        <v>1584</v>
      </c>
      <c r="E1248" s="0" t="str">
        <f aca="false">CONCATENATE(C1248,D1248)</f>
        <v>56Rochefort-en-Terre</v>
      </c>
      <c r="F1248" s="0" t="n">
        <v>56196</v>
      </c>
    </row>
    <row r="1249" customFormat="false" ht="15" hidden="false" customHeight="false" outlineLevel="0" collapsed="false">
      <c r="C1249" s="411" t="str">
        <f aca="false">LEFT(F1249,2)</f>
        <v>56</v>
      </c>
      <c r="D1249" s="0" t="s">
        <v>1585</v>
      </c>
      <c r="E1249" s="0" t="str">
        <f aca="false">CONCATENATE(C1249,D1249)</f>
        <v>56Rohan</v>
      </c>
      <c r="F1249" s="0" t="n">
        <v>56198</v>
      </c>
    </row>
    <row r="1250" customFormat="false" ht="15" hidden="false" customHeight="false" outlineLevel="0" collapsed="false">
      <c r="C1250" s="411" t="str">
        <f aca="false">LEFT(F1250,2)</f>
        <v>56</v>
      </c>
      <c r="D1250" s="0" t="s">
        <v>1586</v>
      </c>
      <c r="E1250" s="0" t="str">
        <f aca="false">CONCATENATE(C1250,D1250)</f>
        <v>56Roudouallec</v>
      </c>
      <c r="F1250" s="0" t="n">
        <v>56199</v>
      </c>
    </row>
    <row r="1251" customFormat="false" ht="15" hidden="false" customHeight="false" outlineLevel="0" collapsed="false">
      <c r="C1251" s="411" t="str">
        <f aca="false">LEFT(F1251,2)</f>
        <v>56</v>
      </c>
      <c r="D1251" s="0" t="s">
        <v>1587</v>
      </c>
      <c r="E1251" s="0" t="str">
        <f aca="false">CONCATENATE(C1251,D1251)</f>
        <v>56Ruffiac</v>
      </c>
      <c r="F1251" s="0" t="n">
        <v>56200</v>
      </c>
    </row>
    <row r="1252" customFormat="false" ht="15" hidden="false" customHeight="false" outlineLevel="0" collapsed="false">
      <c r="C1252" s="411" t="str">
        <f aca="false">LEFT(F1252,2)</f>
        <v>56</v>
      </c>
      <c r="D1252" s="0" t="s">
        <v>1588</v>
      </c>
      <c r="E1252" s="0" t="str">
        <f aca="false">CONCATENATE(C1252,D1252)</f>
        <v>56Saint-Abraham</v>
      </c>
      <c r="F1252" s="0" t="n">
        <v>56202</v>
      </c>
    </row>
    <row r="1253" customFormat="false" ht="15" hidden="false" customHeight="false" outlineLevel="0" collapsed="false">
      <c r="C1253" s="411" t="str">
        <f aca="false">LEFT(F1253,2)</f>
        <v>56</v>
      </c>
      <c r="D1253" s="0" t="s">
        <v>1589</v>
      </c>
      <c r="E1253" s="0" t="str">
        <f aca="false">CONCATENATE(C1253,D1253)</f>
        <v>56Saint-Aignan</v>
      </c>
      <c r="F1253" s="0" t="n">
        <v>56203</v>
      </c>
    </row>
    <row r="1254" customFormat="false" ht="15" hidden="false" customHeight="false" outlineLevel="0" collapsed="false">
      <c r="C1254" s="411" t="str">
        <f aca="false">LEFT(F1254,2)</f>
        <v>56</v>
      </c>
      <c r="D1254" s="0" t="s">
        <v>1590</v>
      </c>
      <c r="E1254" s="0" t="str">
        <f aca="false">CONCATENATE(C1254,D1254)</f>
        <v>56Saint-Allouestre</v>
      </c>
      <c r="F1254" s="0" t="n">
        <v>56204</v>
      </c>
    </row>
    <row r="1255" customFormat="false" ht="15" hidden="false" customHeight="false" outlineLevel="0" collapsed="false">
      <c r="C1255" s="411" t="str">
        <f aca="false">LEFT(F1255,2)</f>
        <v>56</v>
      </c>
      <c r="D1255" s="0" t="s">
        <v>1303</v>
      </c>
      <c r="E1255" s="0" t="str">
        <f aca="false">CONCATENATE(C1255,D1255)</f>
        <v>56Saint-Armel</v>
      </c>
      <c r="F1255" s="0" t="n">
        <v>56205</v>
      </c>
    </row>
    <row r="1256" customFormat="false" ht="15" hidden="false" customHeight="false" outlineLevel="0" collapsed="false">
      <c r="C1256" s="411" t="str">
        <f aca="false">LEFT(F1256,2)</f>
        <v>56</v>
      </c>
      <c r="D1256" s="0" t="s">
        <v>1591</v>
      </c>
      <c r="E1256" s="0" t="str">
        <f aca="false">CONCATENATE(C1256,D1256)</f>
        <v>56Saint-Avé</v>
      </c>
      <c r="F1256" s="0" t="n">
        <v>56206</v>
      </c>
    </row>
    <row r="1257" customFormat="false" ht="15" hidden="false" customHeight="false" outlineLevel="0" collapsed="false">
      <c r="C1257" s="411" t="str">
        <f aca="false">LEFT(F1257,2)</f>
        <v>56</v>
      </c>
      <c r="D1257" s="0" t="s">
        <v>1592</v>
      </c>
      <c r="E1257" s="0" t="str">
        <f aca="false">CONCATENATE(C1257,D1257)</f>
        <v>56Saint-Barthélemy</v>
      </c>
      <c r="F1257" s="0" t="n">
        <v>56207</v>
      </c>
    </row>
    <row r="1258" customFormat="false" ht="15" hidden="false" customHeight="false" outlineLevel="0" collapsed="false">
      <c r="C1258" s="411" t="str">
        <f aca="false">LEFT(F1258,2)</f>
        <v>56</v>
      </c>
      <c r="D1258" s="0" t="s">
        <v>1593</v>
      </c>
      <c r="E1258" s="0" t="str">
        <f aca="false">CONCATENATE(C1258,D1258)</f>
        <v>56Saint-Brieuc-de-Mauron</v>
      </c>
      <c r="F1258" s="0" t="n">
        <v>56208</v>
      </c>
    </row>
    <row r="1259" customFormat="false" ht="15" hidden="false" customHeight="false" outlineLevel="0" collapsed="false">
      <c r="C1259" s="411" t="str">
        <f aca="false">LEFT(F1259,2)</f>
        <v>56</v>
      </c>
      <c r="D1259" s="0" t="s">
        <v>1594</v>
      </c>
      <c r="E1259" s="0" t="str">
        <f aca="false">CONCATENATE(C1259,D1259)</f>
        <v>56Saint-Caradec-Trégomel</v>
      </c>
      <c r="F1259" s="0" t="n">
        <v>56210</v>
      </c>
    </row>
    <row r="1260" customFormat="false" ht="15" hidden="false" customHeight="false" outlineLevel="0" collapsed="false">
      <c r="C1260" s="411" t="str">
        <f aca="false">LEFT(F1260,2)</f>
        <v>56</v>
      </c>
      <c r="D1260" s="0" t="s">
        <v>1595</v>
      </c>
      <c r="E1260" s="0" t="str">
        <f aca="false">CONCATENATE(C1260,D1260)</f>
        <v>56Saint-Congard</v>
      </c>
      <c r="F1260" s="0" t="n">
        <v>56211</v>
      </c>
    </row>
    <row r="1261" customFormat="false" ht="15" hidden="false" customHeight="false" outlineLevel="0" collapsed="false">
      <c r="C1261" s="411" t="str">
        <f aca="false">LEFT(F1261,2)</f>
        <v>56</v>
      </c>
      <c r="D1261" s="0" t="s">
        <v>1596</v>
      </c>
      <c r="E1261" s="0" t="str">
        <f aca="false">CONCATENATE(C1261,D1261)</f>
        <v>56Saint-Dolay</v>
      </c>
      <c r="F1261" s="0" t="n">
        <v>56212</v>
      </c>
    </row>
    <row r="1262" customFormat="false" ht="15" hidden="false" customHeight="false" outlineLevel="0" collapsed="false">
      <c r="C1262" s="411" t="str">
        <f aca="false">LEFT(F1262,2)</f>
        <v>56</v>
      </c>
      <c r="D1262" s="0" t="s">
        <v>1597</v>
      </c>
      <c r="E1262" s="0" t="str">
        <f aca="false">CONCATENATE(C1262,D1262)</f>
        <v>56Sainte-Anne-d'Auray</v>
      </c>
      <c r="F1262" s="0" t="n">
        <v>56263</v>
      </c>
    </row>
    <row r="1263" customFormat="false" ht="15" hidden="false" customHeight="false" outlineLevel="0" collapsed="false">
      <c r="C1263" s="411" t="str">
        <f aca="false">LEFT(F1263,2)</f>
        <v>56</v>
      </c>
      <c r="D1263" s="0" t="s">
        <v>1598</v>
      </c>
      <c r="E1263" s="0" t="str">
        <f aca="false">CONCATENATE(C1263,D1263)</f>
        <v>56Sainte-Brigitte</v>
      </c>
      <c r="F1263" s="0" t="n">
        <v>56209</v>
      </c>
    </row>
    <row r="1264" customFormat="false" ht="15" hidden="false" customHeight="false" outlineLevel="0" collapsed="false">
      <c r="C1264" s="411" t="str">
        <f aca="false">LEFT(F1264,2)</f>
        <v>56</v>
      </c>
      <c r="D1264" s="0" t="s">
        <v>1599</v>
      </c>
      <c r="E1264" s="0" t="str">
        <f aca="false">CONCATENATE(C1264,D1264)</f>
        <v>56Sainte-Hélène</v>
      </c>
      <c r="F1264" s="0" t="n">
        <v>56220</v>
      </c>
    </row>
    <row r="1265" customFormat="false" ht="15" hidden="false" customHeight="false" outlineLevel="0" collapsed="false">
      <c r="C1265" s="411" t="str">
        <f aca="false">LEFT(F1265,2)</f>
        <v>56</v>
      </c>
      <c r="D1265" s="0" t="s">
        <v>1600</v>
      </c>
      <c r="E1265" s="0" t="str">
        <f aca="false">CONCATENATE(C1265,D1265)</f>
        <v>56Saint-Gérand</v>
      </c>
      <c r="F1265" s="0" t="n">
        <v>56213</v>
      </c>
    </row>
    <row r="1266" customFormat="false" ht="15" hidden="false" customHeight="false" outlineLevel="0" collapsed="false">
      <c r="C1266" s="411" t="str">
        <f aca="false">LEFT(F1266,2)</f>
        <v>56</v>
      </c>
      <c r="D1266" s="0" t="s">
        <v>1601</v>
      </c>
      <c r="E1266" s="0" t="str">
        <f aca="false">CONCATENATE(C1266,D1266)</f>
        <v>56Saint-Gildas-de-Rhuys</v>
      </c>
      <c r="F1266" s="0" t="n">
        <v>56214</v>
      </c>
    </row>
    <row r="1267" customFormat="false" ht="15" hidden="false" customHeight="false" outlineLevel="0" collapsed="false">
      <c r="C1267" s="411" t="str">
        <f aca="false">LEFT(F1267,2)</f>
        <v>56</v>
      </c>
      <c r="D1267" s="0" t="s">
        <v>1602</v>
      </c>
      <c r="E1267" s="0" t="str">
        <f aca="false">CONCATENATE(C1267,D1267)</f>
        <v>56Saint-Gonnery</v>
      </c>
      <c r="F1267" s="0" t="n">
        <v>56215</v>
      </c>
    </row>
    <row r="1268" customFormat="false" ht="15" hidden="false" customHeight="false" outlineLevel="0" collapsed="false">
      <c r="C1268" s="411" t="str">
        <f aca="false">LEFT(F1268,2)</f>
        <v>56</v>
      </c>
      <c r="D1268" s="0" t="s">
        <v>1603</v>
      </c>
      <c r="E1268" s="0" t="str">
        <f aca="false">CONCATENATE(C1268,D1268)</f>
        <v>56Saint-Gorgon</v>
      </c>
      <c r="F1268" s="0" t="n">
        <v>56216</v>
      </c>
    </row>
    <row r="1269" customFormat="false" ht="15" hidden="false" customHeight="false" outlineLevel="0" collapsed="false">
      <c r="C1269" s="411" t="str">
        <f aca="false">LEFT(F1269,2)</f>
        <v>56</v>
      </c>
      <c r="D1269" s="0" t="s">
        <v>1604</v>
      </c>
      <c r="E1269" s="0" t="str">
        <f aca="false">CONCATENATE(C1269,D1269)</f>
        <v>56Saint-Gravé</v>
      </c>
      <c r="F1269" s="0" t="n">
        <v>56218</v>
      </c>
    </row>
    <row r="1270" customFormat="false" ht="15" hidden="false" customHeight="false" outlineLevel="0" collapsed="false">
      <c r="C1270" s="411" t="str">
        <f aca="false">LEFT(F1270,2)</f>
        <v>56</v>
      </c>
      <c r="D1270" s="0" t="s">
        <v>1605</v>
      </c>
      <c r="E1270" s="0" t="str">
        <f aca="false">CONCATENATE(C1270,D1270)</f>
        <v>56Saint-Guyomard</v>
      </c>
      <c r="F1270" s="0" t="n">
        <v>56219</v>
      </c>
    </row>
    <row r="1271" customFormat="false" ht="15" hidden="false" customHeight="false" outlineLevel="0" collapsed="false">
      <c r="C1271" s="411" t="str">
        <f aca="false">LEFT(F1271,2)</f>
        <v>56</v>
      </c>
      <c r="D1271" s="0" t="s">
        <v>1606</v>
      </c>
      <c r="E1271" s="0" t="str">
        <f aca="false">CONCATENATE(C1271,D1271)</f>
        <v>56Saint-Jacut-les-Pins</v>
      </c>
      <c r="F1271" s="0" t="n">
        <v>56221</v>
      </c>
    </row>
    <row r="1272" customFormat="false" ht="15" hidden="false" customHeight="false" outlineLevel="0" collapsed="false">
      <c r="C1272" s="411" t="str">
        <f aca="false">LEFT(F1272,2)</f>
        <v>56</v>
      </c>
      <c r="D1272" s="0" t="s">
        <v>1607</v>
      </c>
      <c r="E1272" s="0" t="str">
        <f aca="false">CONCATENATE(C1272,D1272)</f>
        <v>56Saint-Jean-Brévelay</v>
      </c>
      <c r="F1272" s="0" t="n">
        <v>56222</v>
      </c>
    </row>
    <row r="1273" customFormat="false" ht="15" hidden="false" customHeight="false" outlineLevel="0" collapsed="false">
      <c r="C1273" s="411" t="str">
        <f aca="false">LEFT(F1273,2)</f>
        <v>56</v>
      </c>
      <c r="D1273" s="0" t="s">
        <v>1608</v>
      </c>
      <c r="E1273" s="0" t="str">
        <f aca="false">CONCATENATE(C1273,D1273)</f>
        <v>56Saint-Jean-la-Poterie</v>
      </c>
      <c r="F1273" s="0" t="n">
        <v>56223</v>
      </c>
    </row>
    <row r="1274" customFormat="false" ht="15" hidden="false" customHeight="false" outlineLevel="0" collapsed="false">
      <c r="C1274" s="411" t="str">
        <f aca="false">LEFT(F1274,2)</f>
        <v>56</v>
      </c>
      <c r="D1274" s="0" t="s">
        <v>1609</v>
      </c>
      <c r="E1274" s="0" t="str">
        <f aca="false">CONCATENATE(C1274,D1274)</f>
        <v>56Saint-Laurent-sur-Oust</v>
      </c>
      <c r="F1274" s="0" t="n">
        <v>56224</v>
      </c>
    </row>
    <row r="1275" customFormat="false" ht="15" hidden="false" customHeight="false" outlineLevel="0" collapsed="false">
      <c r="C1275" s="411" t="str">
        <f aca="false">LEFT(F1275,2)</f>
        <v>56</v>
      </c>
      <c r="D1275" s="0" t="s">
        <v>1610</v>
      </c>
      <c r="E1275" s="0" t="str">
        <f aca="false">CONCATENATE(C1275,D1275)</f>
        <v>56Saint-Léry</v>
      </c>
      <c r="F1275" s="0" t="n">
        <v>56225</v>
      </c>
    </row>
    <row r="1276" customFormat="false" ht="15" hidden="false" customHeight="false" outlineLevel="0" collapsed="false">
      <c r="C1276" s="411" t="str">
        <f aca="false">LEFT(F1276,2)</f>
        <v>56</v>
      </c>
      <c r="D1276" s="0" t="s">
        <v>1611</v>
      </c>
      <c r="E1276" s="0" t="str">
        <f aca="false">CONCATENATE(C1276,D1276)</f>
        <v>56Saint-Malo-de-Beignon</v>
      </c>
      <c r="F1276" s="0" t="n">
        <v>56226</v>
      </c>
    </row>
    <row r="1277" customFormat="false" ht="15" hidden="false" customHeight="false" outlineLevel="0" collapsed="false">
      <c r="C1277" s="411" t="str">
        <f aca="false">LEFT(F1277,2)</f>
        <v>56</v>
      </c>
      <c r="D1277" s="0" t="s">
        <v>1612</v>
      </c>
      <c r="E1277" s="0" t="str">
        <f aca="false">CONCATENATE(C1277,D1277)</f>
        <v>56Saint-Malo-des-Trois-Fontaines</v>
      </c>
      <c r="F1277" s="0" t="n">
        <v>56227</v>
      </c>
    </row>
    <row r="1278" customFormat="false" ht="15" hidden="false" customHeight="false" outlineLevel="0" collapsed="false">
      <c r="C1278" s="411" t="str">
        <f aca="false">LEFT(F1278,2)</f>
        <v>56</v>
      </c>
      <c r="D1278" s="0" t="s">
        <v>1613</v>
      </c>
      <c r="E1278" s="0" t="str">
        <f aca="false">CONCATENATE(C1278,D1278)</f>
        <v>56Saint-Marcel</v>
      </c>
      <c r="F1278" s="0" t="n">
        <v>56228</v>
      </c>
    </row>
    <row r="1279" customFormat="false" ht="15" hidden="false" customHeight="false" outlineLevel="0" collapsed="false">
      <c r="C1279" s="411" t="str">
        <f aca="false">LEFT(F1279,2)</f>
        <v>56</v>
      </c>
      <c r="D1279" s="0" t="s">
        <v>1614</v>
      </c>
      <c r="E1279" s="0" t="str">
        <f aca="false">CONCATENATE(C1279,D1279)</f>
        <v>56Saint-Martin-sur-Oust</v>
      </c>
      <c r="F1279" s="0" t="n">
        <v>56229</v>
      </c>
    </row>
    <row r="1280" customFormat="false" ht="15" hidden="false" customHeight="false" outlineLevel="0" collapsed="false">
      <c r="C1280" s="411" t="str">
        <f aca="false">LEFT(F1280,2)</f>
        <v>56</v>
      </c>
      <c r="D1280" s="0" t="s">
        <v>1615</v>
      </c>
      <c r="E1280" s="0" t="str">
        <f aca="false">CONCATENATE(C1280,D1280)</f>
        <v>56Saint-Nicolas-du-Tertre</v>
      </c>
      <c r="F1280" s="0" t="n">
        <v>56230</v>
      </c>
    </row>
    <row r="1281" customFormat="false" ht="15" hidden="false" customHeight="false" outlineLevel="0" collapsed="false">
      <c r="C1281" s="411" t="str">
        <f aca="false">LEFT(F1281,2)</f>
        <v>56</v>
      </c>
      <c r="D1281" s="0" t="s">
        <v>1616</v>
      </c>
      <c r="E1281" s="0" t="str">
        <f aca="false">CONCATENATE(C1281,D1281)</f>
        <v>56Saint-Nolff</v>
      </c>
      <c r="F1281" s="0" t="n">
        <v>56231</v>
      </c>
    </row>
    <row r="1282" customFormat="false" ht="15" hidden="false" customHeight="false" outlineLevel="0" collapsed="false">
      <c r="C1282" s="411" t="str">
        <f aca="false">LEFT(F1282,2)</f>
        <v>56</v>
      </c>
      <c r="D1282" s="0" t="s">
        <v>1617</v>
      </c>
      <c r="E1282" s="0" t="str">
        <f aca="false">CONCATENATE(C1282,D1282)</f>
        <v>56Saint-Perreux</v>
      </c>
      <c r="F1282" s="0" t="n">
        <v>56232</v>
      </c>
    </row>
    <row r="1283" customFormat="false" ht="15" hidden="false" customHeight="false" outlineLevel="0" collapsed="false">
      <c r="C1283" s="411" t="str">
        <f aca="false">LEFT(F1283,2)</f>
        <v>56</v>
      </c>
      <c r="D1283" s="0" t="s">
        <v>1618</v>
      </c>
      <c r="E1283" s="0" t="str">
        <f aca="false">CONCATENATE(C1283,D1283)</f>
        <v>56Saint-Philibert</v>
      </c>
      <c r="F1283" s="0" t="n">
        <v>56233</v>
      </c>
    </row>
    <row r="1284" customFormat="false" ht="15" hidden="false" customHeight="false" outlineLevel="0" collapsed="false">
      <c r="C1284" s="411" t="str">
        <f aca="false">LEFT(F1284,2)</f>
        <v>56</v>
      </c>
      <c r="D1284" s="0" t="s">
        <v>1619</v>
      </c>
      <c r="E1284" s="0" t="str">
        <f aca="false">CONCATENATE(C1284,D1284)</f>
        <v>56Saint-Pierre-Quiberon</v>
      </c>
      <c r="F1284" s="0" t="n">
        <v>56234</v>
      </c>
    </row>
    <row r="1285" customFormat="false" ht="15" hidden="false" customHeight="false" outlineLevel="0" collapsed="false">
      <c r="C1285" s="411" t="str">
        <f aca="false">LEFT(F1285,2)</f>
        <v>56</v>
      </c>
      <c r="D1285" s="0" t="s">
        <v>1620</v>
      </c>
      <c r="E1285" s="0" t="str">
        <f aca="false">CONCATENATE(C1285,D1285)</f>
        <v>56Saint-Servant</v>
      </c>
      <c r="F1285" s="0" t="n">
        <v>56236</v>
      </c>
    </row>
    <row r="1286" customFormat="false" ht="15" hidden="false" customHeight="false" outlineLevel="0" collapsed="false">
      <c r="C1286" s="411" t="str">
        <f aca="false">LEFT(F1286,2)</f>
        <v>56</v>
      </c>
      <c r="D1286" s="0" t="s">
        <v>1621</v>
      </c>
      <c r="E1286" s="0" t="str">
        <f aca="false">CONCATENATE(C1286,D1286)</f>
        <v>56Saint-Thuriau</v>
      </c>
      <c r="F1286" s="0" t="n">
        <v>56237</v>
      </c>
    </row>
    <row r="1287" customFormat="false" ht="15" hidden="false" customHeight="false" outlineLevel="0" collapsed="false">
      <c r="C1287" s="411" t="str">
        <f aca="false">LEFT(F1287,2)</f>
        <v>56</v>
      </c>
      <c r="D1287" s="0" t="s">
        <v>1622</v>
      </c>
      <c r="E1287" s="0" t="str">
        <f aca="false">CONCATENATE(C1287,D1287)</f>
        <v>56Saint-Tugdual</v>
      </c>
      <c r="F1287" s="0" t="n">
        <v>56238</v>
      </c>
    </row>
    <row r="1288" customFormat="false" ht="15" hidden="false" customHeight="false" outlineLevel="0" collapsed="false">
      <c r="C1288" s="411" t="str">
        <f aca="false">LEFT(F1288,2)</f>
        <v>56</v>
      </c>
      <c r="D1288" s="0" t="s">
        <v>1623</v>
      </c>
      <c r="E1288" s="0" t="str">
        <f aca="false">CONCATENATE(C1288,D1288)</f>
        <v>56Saint-Vincent-sur-Oust</v>
      </c>
      <c r="F1288" s="0" t="n">
        <v>56239</v>
      </c>
    </row>
    <row r="1289" customFormat="false" ht="15" hidden="false" customHeight="false" outlineLevel="0" collapsed="false">
      <c r="C1289" s="411" t="str">
        <f aca="false">LEFT(F1289,2)</f>
        <v>56</v>
      </c>
      <c r="D1289" s="0" t="s">
        <v>1624</v>
      </c>
      <c r="E1289" s="0" t="str">
        <f aca="false">CONCATENATE(C1289,D1289)</f>
        <v>56Sarzeau</v>
      </c>
      <c r="F1289" s="0" t="n">
        <v>56240</v>
      </c>
    </row>
    <row r="1290" customFormat="false" ht="15" hidden="false" customHeight="false" outlineLevel="0" collapsed="false">
      <c r="C1290" s="411" t="str">
        <f aca="false">LEFT(F1290,2)</f>
        <v>56</v>
      </c>
      <c r="D1290" s="0" t="s">
        <v>1625</v>
      </c>
      <c r="E1290" s="0" t="str">
        <f aca="false">CONCATENATE(C1290,D1290)</f>
        <v>56Sauzon</v>
      </c>
      <c r="F1290" s="0" t="n">
        <v>56241</v>
      </c>
    </row>
    <row r="1291" customFormat="false" ht="15" hidden="false" customHeight="false" outlineLevel="0" collapsed="false">
      <c r="C1291" s="411" t="str">
        <f aca="false">LEFT(F1291,2)</f>
        <v>56</v>
      </c>
      <c r="D1291" s="0" t="s">
        <v>1626</v>
      </c>
      <c r="E1291" s="0" t="str">
        <f aca="false">CONCATENATE(C1291,D1291)</f>
        <v>56Séglien</v>
      </c>
      <c r="F1291" s="0" t="n">
        <v>56242</v>
      </c>
    </row>
    <row r="1292" customFormat="false" ht="15" hidden="false" customHeight="false" outlineLevel="0" collapsed="false">
      <c r="C1292" s="411" t="str">
        <f aca="false">LEFT(F1292,2)</f>
        <v>56</v>
      </c>
      <c r="D1292" s="0" t="s">
        <v>1627</v>
      </c>
      <c r="E1292" s="0" t="str">
        <f aca="false">CONCATENATE(C1292,D1292)</f>
        <v>56Séné</v>
      </c>
      <c r="F1292" s="0" t="n">
        <v>56243</v>
      </c>
    </row>
    <row r="1293" customFormat="false" ht="15" hidden="false" customHeight="false" outlineLevel="0" collapsed="false">
      <c r="C1293" s="411" t="str">
        <f aca="false">LEFT(F1293,2)</f>
        <v>56</v>
      </c>
      <c r="D1293" s="0" t="s">
        <v>1628</v>
      </c>
      <c r="E1293" s="0" t="str">
        <f aca="false">CONCATENATE(C1293,D1293)</f>
        <v>56Sérent</v>
      </c>
      <c r="F1293" s="0" t="n">
        <v>56244</v>
      </c>
    </row>
    <row r="1294" customFormat="false" ht="15" hidden="false" customHeight="false" outlineLevel="0" collapsed="false">
      <c r="C1294" s="411" t="str">
        <f aca="false">LEFT(F1294,2)</f>
        <v>56</v>
      </c>
      <c r="D1294" s="0" t="s">
        <v>1629</v>
      </c>
      <c r="E1294" s="0" t="str">
        <f aca="false">CONCATENATE(C1294,D1294)</f>
        <v>56Silfiac</v>
      </c>
      <c r="F1294" s="0" t="n">
        <v>56245</v>
      </c>
    </row>
    <row r="1295" customFormat="false" ht="15" hidden="false" customHeight="false" outlineLevel="0" collapsed="false">
      <c r="C1295" s="411" t="str">
        <f aca="false">LEFT(F1295,2)</f>
        <v>56</v>
      </c>
      <c r="D1295" s="0" t="s">
        <v>1630</v>
      </c>
      <c r="E1295" s="0" t="str">
        <f aca="false">CONCATENATE(C1295,D1295)</f>
        <v>56Sulniac</v>
      </c>
      <c r="F1295" s="0" t="n">
        <v>56247</v>
      </c>
    </row>
    <row r="1296" customFormat="false" ht="15" hidden="false" customHeight="false" outlineLevel="0" collapsed="false">
      <c r="C1296" s="411" t="str">
        <f aca="false">LEFT(F1296,2)</f>
        <v>56</v>
      </c>
      <c r="D1296" s="0" t="s">
        <v>1631</v>
      </c>
      <c r="E1296" s="0" t="str">
        <f aca="false">CONCATENATE(C1296,D1296)</f>
        <v>56Surzur</v>
      </c>
      <c r="F1296" s="0" t="n">
        <v>56248</v>
      </c>
    </row>
    <row r="1297" customFormat="false" ht="15" hidden="false" customHeight="false" outlineLevel="0" collapsed="false">
      <c r="C1297" s="411" t="str">
        <f aca="false">LEFT(F1297,2)</f>
        <v>56</v>
      </c>
      <c r="D1297" s="0" t="s">
        <v>1632</v>
      </c>
      <c r="E1297" s="0" t="str">
        <f aca="false">CONCATENATE(C1297,D1297)</f>
        <v>56Taupont</v>
      </c>
      <c r="F1297" s="0" t="n">
        <v>56249</v>
      </c>
    </row>
    <row r="1298" customFormat="false" ht="15" hidden="false" customHeight="false" outlineLevel="0" collapsed="false">
      <c r="C1298" s="411" t="str">
        <f aca="false">LEFT(F1298,2)</f>
        <v>56</v>
      </c>
      <c r="D1298" s="0" t="s">
        <v>1633</v>
      </c>
      <c r="E1298" s="0" t="str">
        <f aca="false">CONCATENATE(C1298,D1298)</f>
        <v>56Théhillac</v>
      </c>
      <c r="F1298" s="0" t="n">
        <v>56250</v>
      </c>
    </row>
    <row r="1299" customFormat="false" ht="15" hidden="false" customHeight="false" outlineLevel="0" collapsed="false">
      <c r="C1299" s="411" t="str">
        <f aca="false">LEFT(F1299,2)</f>
        <v>56</v>
      </c>
      <c r="D1299" s="0" t="s">
        <v>1634</v>
      </c>
      <c r="E1299" s="0" t="str">
        <f aca="false">CONCATENATE(C1299,D1299)</f>
        <v>56Theix-Noyalo</v>
      </c>
      <c r="F1299" s="0" t="n">
        <v>56251</v>
      </c>
    </row>
    <row r="1300" customFormat="false" ht="15" hidden="false" customHeight="false" outlineLevel="0" collapsed="false">
      <c r="C1300" s="411" t="str">
        <f aca="false">LEFT(F1300,2)</f>
        <v>56</v>
      </c>
      <c r="D1300" s="0" t="s">
        <v>1635</v>
      </c>
      <c r="E1300" s="0" t="str">
        <f aca="false">CONCATENATE(C1300,D1300)</f>
        <v>56Tréal</v>
      </c>
      <c r="F1300" s="0" t="n">
        <v>56253</v>
      </c>
    </row>
    <row r="1301" customFormat="false" ht="15" hidden="false" customHeight="false" outlineLevel="0" collapsed="false">
      <c r="C1301" s="411" t="str">
        <f aca="false">LEFT(F1301,2)</f>
        <v>56</v>
      </c>
      <c r="D1301" s="0" t="s">
        <v>1636</v>
      </c>
      <c r="E1301" s="0" t="str">
        <f aca="false">CONCATENATE(C1301,D1301)</f>
        <v>56Trédion</v>
      </c>
      <c r="F1301" s="0" t="n">
        <v>56254</v>
      </c>
    </row>
    <row r="1302" customFormat="false" ht="15" hidden="false" customHeight="false" outlineLevel="0" collapsed="false">
      <c r="C1302" s="411" t="str">
        <f aca="false">LEFT(F1302,2)</f>
        <v>56</v>
      </c>
      <c r="D1302" s="0" t="s">
        <v>1637</v>
      </c>
      <c r="E1302" s="0" t="str">
        <f aca="false">CONCATENATE(C1302,D1302)</f>
        <v>56Treffléan</v>
      </c>
      <c r="F1302" s="0" t="n">
        <v>56255</v>
      </c>
    </row>
    <row r="1303" customFormat="false" ht="15" hidden="false" customHeight="false" outlineLevel="0" collapsed="false">
      <c r="C1303" s="411" t="str">
        <f aca="false">LEFT(F1303,2)</f>
        <v>56</v>
      </c>
      <c r="D1303" s="0" t="s">
        <v>1638</v>
      </c>
      <c r="E1303" s="0" t="str">
        <f aca="false">CONCATENATE(C1303,D1303)</f>
        <v>56Tréhorenteuc</v>
      </c>
      <c r="F1303" s="0" t="n">
        <v>56256</v>
      </c>
    </row>
    <row r="1304" customFormat="false" ht="15" hidden="false" customHeight="false" outlineLevel="0" collapsed="false">
      <c r="C1304" s="411" t="str">
        <f aca="false">LEFT(F1304,2)</f>
        <v>56</v>
      </c>
      <c r="D1304" s="0" t="s">
        <v>1639</v>
      </c>
      <c r="E1304" s="0" t="str">
        <f aca="false">CONCATENATE(C1304,D1304)</f>
        <v>56Val d'Oust</v>
      </c>
      <c r="F1304" s="0" t="n">
        <v>56197</v>
      </c>
    </row>
    <row r="1305" customFormat="false" ht="15" hidden="false" customHeight="false" outlineLevel="0" collapsed="false">
      <c r="C1305" s="411" t="str">
        <f aca="false">LEFT(F1305,2)</f>
        <v>56</v>
      </c>
      <c r="D1305" s="0" t="s">
        <v>1640</v>
      </c>
      <c r="E1305" s="0" t="str">
        <f aca="false">CONCATENATE(C1305,D1305)</f>
        <v>56Vannes</v>
      </c>
      <c r="F1305" s="0" t="n">
        <v>56260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LibreOffice/5.4.7.2.M6$Windows_X86_64 LibreOffice_project/84cdc5b975a208eecf96cb73014f465650380623</Application>
  <Company>CHAMBRE D'AGRICULTURE DE BRETAGNE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2023-07-21T16:16:43Z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CHAMBRE D'AGRICULTURE DE BRETAGNE</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